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050" windowHeight="9330"/>
  </bookViews>
  <sheets>
    <sheet name="ФАП  (2024)" sheetId="1" r:id="rId1"/>
  </sheets>
  <definedNames>
    <definedName name="_xlnm._FilterDatabase" localSheetId="0" hidden="1">'ФАП  (2024)'!$A$8:$S$212</definedName>
    <definedName name="_xlnm.Print_Titles" localSheetId="0">'ФАП  (2024)'!$7:$8</definedName>
    <definedName name="_xlnm.Print_Area" localSheetId="0">'ФАП  (2024)'!$A$1:$S$212</definedName>
  </definedNames>
  <calcPr calcId="145621"/>
</workbook>
</file>

<file path=xl/calcChain.xml><?xml version="1.0" encoding="utf-8"?>
<calcChain xmlns="http://schemas.openxmlformats.org/spreadsheetml/2006/main">
  <c r="Q182" i="1" l="1"/>
  <c r="N182" i="1"/>
  <c r="S182" i="1" s="1"/>
  <c r="Q14" i="1" l="1"/>
  <c r="Q211" i="1" l="1"/>
  <c r="N211" i="1"/>
  <c r="Q210" i="1"/>
  <c r="N210" i="1"/>
  <c r="S210" i="1" s="1"/>
  <c r="Q209" i="1"/>
  <c r="N209" i="1"/>
  <c r="S209" i="1" s="1"/>
  <c r="Q208" i="1"/>
  <c r="N208" i="1"/>
  <c r="Q207" i="1"/>
  <c r="N207" i="1"/>
  <c r="S207" i="1" s="1"/>
  <c r="Q206" i="1"/>
  <c r="N206" i="1"/>
  <c r="S206" i="1" s="1"/>
  <c r="Q205" i="1"/>
  <c r="N205" i="1"/>
  <c r="Q204" i="1"/>
  <c r="N204" i="1"/>
  <c r="S204" i="1" s="1"/>
  <c r="Q203" i="1"/>
  <c r="N203" i="1"/>
  <c r="S203" i="1" s="1"/>
  <c r="Q202" i="1"/>
  <c r="N202" i="1"/>
  <c r="Q201" i="1"/>
  <c r="N201" i="1"/>
  <c r="S201" i="1" s="1"/>
  <c r="Q200" i="1"/>
  <c r="N200" i="1"/>
  <c r="S200" i="1" s="1"/>
  <c r="Q198" i="1"/>
  <c r="N198" i="1"/>
  <c r="Q197" i="1"/>
  <c r="N197" i="1"/>
  <c r="S197" i="1" s="1"/>
  <c r="Q196" i="1"/>
  <c r="N196" i="1"/>
  <c r="S196" i="1" s="1"/>
  <c r="Q195" i="1"/>
  <c r="N195" i="1"/>
  <c r="Q194" i="1"/>
  <c r="N194" i="1"/>
  <c r="S194" i="1" s="1"/>
  <c r="Q193" i="1"/>
  <c r="N193" i="1"/>
  <c r="S193" i="1" s="1"/>
  <c r="Q190" i="1"/>
  <c r="N190" i="1"/>
  <c r="Q189" i="1"/>
  <c r="N189" i="1"/>
  <c r="S189" i="1" s="1"/>
  <c r="Q188" i="1"/>
  <c r="N188" i="1"/>
  <c r="S188" i="1" s="1"/>
  <c r="Q187" i="1"/>
  <c r="N187" i="1"/>
  <c r="Q185" i="1"/>
  <c r="N185" i="1"/>
  <c r="S185" i="1" s="1"/>
  <c r="S184" i="1" s="1"/>
  <c r="Q183" i="1"/>
  <c r="N183" i="1"/>
  <c r="S183" i="1" s="1"/>
  <c r="Q181" i="1"/>
  <c r="N181" i="1"/>
  <c r="Q180" i="1"/>
  <c r="N180" i="1"/>
  <c r="Q179" i="1"/>
  <c r="N179" i="1"/>
  <c r="S179" i="1" s="1"/>
  <c r="Q178" i="1"/>
  <c r="N178" i="1"/>
  <c r="Q177" i="1"/>
  <c r="N177" i="1"/>
  <c r="Q176" i="1"/>
  <c r="N176" i="1"/>
  <c r="S176" i="1" s="1"/>
  <c r="Q175" i="1"/>
  <c r="N175" i="1"/>
  <c r="Q174" i="1"/>
  <c r="N174" i="1"/>
  <c r="Q173" i="1"/>
  <c r="N173" i="1"/>
  <c r="S173" i="1" s="1"/>
  <c r="Q172" i="1"/>
  <c r="N172" i="1"/>
  <c r="Q171" i="1"/>
  <c r="N171" i="1"/>
  <c r="Q170" i="1"/>
  <c r="N170" i="1"/>
  <c r="S170" i="1" s="1"/>
  <c r="Q169" i="1"/>
  <c r="N169" i="1"/>
  <c r="Q168" i="1"/>
  <c r="N168" i="1"/>
  <c r="Q167" i="1"/>
  <c r="N167" i="1"/>
  <c r="S167" i="1" s="1"/>
  <c r="Q166" i="1"/>
  <c r="N166" i="1"/>
  <c r="Q165" i="1"/>
  <c r="N165" i="1"/>
  <c r="Q164" i="1"/>
  <c r="N164" i="1"/>
  <c r="S164" i="1" s="1"/>
  <c r="Q163" i="1"/>
  <c r="N163" i="1"/>
  <c r="Q162" i="1"/>
  <c r="N162" i="1"/>
  <c r="Q161" i="1"/>
  <c r="N161" i="1"/>
  <c r="S161" i="1" s="1"/>
  <c r="Q160" i="1"/>
  <c r="N160" i="1"/>
  <c r="Q158" i="1"/>
  <c r="N158" i="1"/>
  <c r="Q157" i="1"/>
  <c r="N157" i="1"/>
  <c r="S157" i="1" s="1"/>
  <c r="Q156" i="1"/>
  <c r="N156" i="1"/>
  <c r="Q155" i="1"/>
  <c r="N155" i="1"/>
  <c r="Q154" i="1"/>
  <c r="N154" i="1"/>
  <c r="S154" i="1" s="1"/>
  <c r="Q153" i="1"/>
  <c r="N153" i="1"/>
  <c r="Q152" i="1"/>
  <c r="N152" i="1"/>
  <c r="Q149" i="1"/>
  <c r="N149" i="1"/>
  <c r="Q148" i="1"/>
  <c r="N148" i="1"/>
  <c r="Q147" i="1"/>
  <c r="N147" i="1"/>
  <c r="Q146" i="1"/>
  <c r="N146" i="1"/>
  <c r="Q145" i="1"/>
  <c r="N145" i="1"/>
  <c r="Q144" i="1"/>
  <c r="N144" i="1"/>
  <c r="Q143" i="1"/>
  <c r="N143" i="1"/>
  <c r="Q142" i="1"/>
  <c r="N142" i="1"/>
  <c r="Q141" i="1"/>
  <c r="N141" i="1"/>
  <c r="Q140" i="1"/>
  <c r="N140" i="1"/>
  <c r="Q139" i="1"/>
  <c r="N139" i="1"/>
  <c r="Q138" i="1"/>
  <c r="N138" i="1"/>
  <c r="Q137" i="1"/>
  <c r="N137" i="1"/>
  <c r="Q136" i="1"/>
  <c r="N136" i="1"/>
  <c r="Q134" i="1"/>
  <c r="N134" i="1"/>
  <c r="Q131" i="1"/>
  <c r="N131" i="1"/>
  <c r="Q130" i="1"/>
  <c r="N130" i="1"/>
  <c r="Q129" i="1"/>
  <c r="N129" i="1"/>
  <c r="Q128" i="1"/>
  <c r="N128" i="1"/>
  <c r="Q127" i="1"/>
  <c r="N127" i="1"/>
  <c r="Q126" i="1"/>
  <c r="N126" i="1"/>
  <c r="Q125" i="1"/>
  <c r="N125" i="1"/>
  <c r="Q124" i="1"/>
  <c r="N124" i="1"/>
  <c r="Q122" i="1"/>
  <c r="N122" i="1"/>
  <c r="Q121" i="1"/>
  <c r="N121" i="1"/>
  <c r="Q118" i="1"/>
  <c r="N118" i="1"/>
  <c r="Q117" i="1"/>
  <c r="N117" i="1"/>
  <c r="Q116" i="1"/>
  <c r="N116" i="1"/>
  <c r="Q115" i="1"/>
  <c r="N115" i="1"/>
  <c r="Q114" i="1"/>
  <c r="N114" i="1"/>
  <c r="Q113" i="1"/>
  <c r="N113" i="1"/>
  <c r="Q111" i="1"/>
  <c r="N111" i="1"/>
  <c r="Q109" i="1"/>
  <c r="N109" i="1"/>
  <c r="Q108" i="1"/>
  <c r="N108" i="1"/>
  <c r="Q106" i="1"/>
  <c r="N106" i="1"/>
  <c r="Q105" i="1"/>
  <c r="N105" i="1"/>
  <c r="Q104" i="1"/>
  <c r="N104" i="1"/>
  <c r="Q103" i="1"/>
  <c r="N103" i="1"/>
  <c r="Q102" i="1"/>
  <c r="N102" i="1"/>
  <c r="Q101" i="1"/>
  <c r="N101" i="1"/>
  <c r="Q100" i="1"/>
  <c r="N100" i="1"/>
  <c r="Q99" i="1"/>
  <c r="N99" i="1"/>
  <c r="Q98" i="1"/>
  <c r="N98" i="1"/>
  <c r="Q97" i="1"/>
  <c r="N97" i="1"/>
  <c r="Q96" i="1"/>
  <c r="N96" i="1"/>
  <c r="Q95" i="1"/>
  <c r="N95" i="1"/>
  <c r="Q94" i="1"/>
  <c r="N94" i="1"/>
  <c r="Q93" i="1"/>
  <c r="N93" i="1"/>
  <c r="Q91" i="1"/>
  <c r="N91" i="1"/>
  <c r="Q88" i="1"/>
  <c r="N88" i="1"/>
  <c r="Q86" i="1"/>
  <c r="N86" i="1"/>
  <c r="Q84" i="1"/>
  <c r="N84" i="1"/>
  <c r="Q83" i="1"/>
  <c r="N83" i="1"/>
  <c r="Q82" i="1"/>
  <c r="N82" i="1"/>
  <c r="Q81" i="1"/>
  <c r="N81" i="1"/>
  <c r="Q80" i="1"/>
  <c r="N80" i="1"/>
  <c r="Q79" i="1"/>
  <c r="N79" i="1"/>
  <c r="Q78" i="1"/>
  <c r="N78" i="1"/>
  <c r="Q77" i="1"/>
  <c r="N77" i="1"/>
  <c r="Q76" i="1"/>
  <c r="N76" i="1"/>
  <c r="Q75" i="1"/>
  <c r="N75" i="1"/>
  <c r="Q74" i="1"/>
  <c r="N74" i="1"/>
  <c r="Q73" i="1"/>
  <c r="N73" i="1"/>
  <c r="Q71" i="1"/>
  <c r="N71" i="1"/>
  <c r="Q70" i="1"/>
  <c r="N70" i="1"/>
  <c r="Q69" i="1"/>
  <c r="N69" i="1"/>
  <c r="Q66" i="1"/>
  <c r="N66" i="1"/>
  <c r="Q64" i="1"/>
  <c r="N64" i="1"/>
  <c r="S64" i="1" s="1"/>
  <c r="Q62" i="1"/>
  <c r="N62" i="1"/>
  <c r="Q61" i="1"/>
  <c r="N61" i="1"/>
  <c r="Q60" i="1"/>
  <c r="N60" i="1"/>
  <c r="S60" i="1" s="1"/>
  <c r="Q59" i="1"/>
  <c r="N59" i="1"/>
  <c r="Q58" i="1"/>
  <c r="N58" i="1"/>
  <c r="Q55" i="1"/>
  <c r="N55" i="1"/>
  <c r="Q54" i="1"/>
  <c r="N54" i="1"/>
  <c r="Q53" i="1"/>
  <c r="N53" i="1"/>
  <c r="Q52" i="1"/>
  <c r="N52" i="1"/>
  <c r="S52" i="1" s="1"/>
  <c r="Q51" i="1"/>
  <c r="N51" i="1"/>
  <c r="Q49" i="1"/>
  <c r="N49" i="1"/>
  <c r="Q47" i="1"/>
  <c r="N47" i="1"/>
  <c r="S47" i="1" s="1"/>
  <c r="Q46" i="1"/>
  <c r="N46" i="1"/>
  <c r="Q45" i="1"/>
  <c r="N45" i="1"/>
  <c r="Q44" i="1"/>
  <c r="N44" i="1"/>
  <c r="S44" i="1" s="1"/>
  <c r="Q43" i="1"/>
  <c r="N43" i="1"/>
  <c r="Q42" i="1"/>
  <c r="N42" i="1"/>
  <c r="Q41" i="1"/>
  <c r="N41" i="1"/>
  <c r="S41" i="1" s="1"/>
  <c r="Q40" i="1"/>
  <c r="N40" i="1"/>
  <c r="Q39" i="1"/>
  <c r="N39" i="1"/>
  <c r="Q37" i="1"/>
  <c r="N37" i="1"/>
  <c r="S37" i="1" s="1"/>
  <c r="Q36" i="1"/>
  <c r="N36" i="1"/>
  <c r="Q35" i="1"/>
  <c r="N35" i="1"/>
  <c r="Q33" i="1"/>
  <c r="N33" i="1"/>
  <c r="S33" i="1" s="1"/>
  <c r="Q32" i="1"/>
  <c r="N32" i="1"/>
  <c r="Q29" i="1"/>
  <c r="N29" i="1"/>
  <c r="Q28" i="1"/>
  <c r="N28" i="1"/>
  <c r="S28" i="1" s="1"/>
  <c r="Q26" i="1"/>
  <c r="N26" i="1"/>
  <c r="Q25" i="1"/>
  <c r="N25" i="1"/>
  <c r="Q23" i="1"/>
  <c r="N23" i="1"/>
  <c r="S23" i="1" s="1"/>
  <c r="Q22" i="1"/>
  <c r="N22" i="1"/>
  <c r="Q20" i="1"/>
  <c r="N20" i="1"/>
  <c r="Q19" i="1"/>
  <c r="N19" i="1"/>
  <c r="S19" i="1" s="1"/>
  <c r="Q18" i="1"/>
  <c r="N18" i="1"/>
  <c r="Q17" i="1"/>
  <c r="N17" i="1"/>
  <c r="Q16" i="1"/>
  <c r="N16" i="1"/>
  <c r="S16" i="1" s="1"/>
  <c r="Q15" i="1"/>
  <c r="N15" i="1"/>
  <c r="N14" i="1"/>
  <c r="S14" i="1" s="1"/>
  <c r="Q12" i="1"/>
  <c r="N12" i="1"/>
  <c r="B12" i="1"/>
  <c r="B14" i="1" s="1"/>
  <c r="B15" i="1" s="1"/>
  <c r="B16" i="1" s="1"/>
  <c r="B17" i="1" s="1"/>
  <c r="B18" i="1" s="1"/>
  <c r="B19" i="1" s="1"/>
  <c r="B20" i="1" s="1"/>
  <c r="B22" i="1" s="1"/>
  <c r="B23" i="1" s="1"/>
  <c r="B25" i="1" s="1"/>
  <c r="B26" i="1" s="1"/>
  <c r="B28" i="1" s="1"/>
  <c r="B29" i="1" s="1"/>
  <c r="B32" i="1" s="1"/>
  <c r="B33" i="1" s="1"/>
  <c r="B35" i="1" s="1"/>
  <c r="B36" i="1" s="1"/>
  <c r="B37" i="1" s="1"/>
  <c r="B39" i="1" s="1"/>
  <c r="B40" i="1" s="1"/>
  <c r="B41" i="1" s="1"/>
  <c r="B42" i="1" s="1"/>
  <c r="B43" i="1" s="1"/>
  <c r="B44" i="1" s="1"/>
  <c r="B45" i="1" s="1"/>
  <c r="B46" i="1" s="1"/>
  <c r="B47" i="1" s="1"/>
  <c r="B49" i="1" s="1"/>
  <c r="B51" i="1" s="1"/>
  <c r="B52" i="1" s="1"/>
  <c r="B53" i="1" s="1"/>
  <c r="B54" i="1" s="1"/>
  <c r="B55" i="1" s="1"/>
  <c r="B58" i="1" s="1"/>
  <c r="B59" i="1" s="1"/>
  <c r="B60" i="1" s="1"/>
  <c r="B61" i="1" s="1"/>
  <c r="B62" i="1" s="1"/>
  <c r="B64" i="1" s="1"/>
  <c r="B66" i="1" s="1"/>
  <c r="B69" i="1" s="1"/>
  <c r="B70" i="1" s="1"/>
  <c r="B71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6" i="1" s="1"/>
  <c r="B88" i="1" s="1"/>
  <c r="B91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8" i="1" s="1"/>
  <c r="B109" i="1" s="1"/>
  <c r="B111" i="1" s="1"/>
  <c r="B113" i="1" s="1"/>
  <c r="B114" i="1" s="1"/>
  <c r="B115" i="1" s="1"/>
  <c r="B116" i="1" s="1"/>
  <c r="B117" i="1" s="1"/>
  <c r="B118" i="1" s="1"/>
  <c r="B121" i="1" s="1"/>
  <c r="B122" i="1" s="1"/>
  <c r="B124" i="1" s="1"/>
  <c r="B125" i="1" s="1"/>
  <c r="B126" i="1" s="1"/>
  <c r="B127" i="1" s="1"/>
  <c r="B128" i="1" s="1"/>
  <c r="B129" i="1" s="1"/>
  <c r="B130" i="1" s="1"/>
  <c r="B131" i="1" s="1"/>
  <c r="B134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2" i="1" s="1"/>
  <c r="B153" i="1" s="1"/>
  <c r="B154" i="1" s="1"/>
  <c r="B155" i="1" s="1"/>
  <c r="B156" i="1" s="1"/>
  <c r="B157" i="1" s="1"/>
  <c r="B158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Q11" i="1"/>
  <c r="N11" i="1"/>
  <c r="S66" i="1" l="1"/>
  <c r="S65" i="1" s="1"/>
  <c r="S71" i="1"/>
  <c r="S75" i="1"/>
  <c r="S78" i="1"/>
  <c r="S81" i="1"/>
  <c r="S84" i="1"/>
  <c r="S91" i="1"/>
  <c r="S90" i="1" s="1"/>
  <c r="S95" i="1"/>
  <c r="S98" i="1"/>
  <c r="S101" i="1"/>
  <c r="S104" i="1"/>
  <c r="S108" i="1"/>
  <c r="S121" i="1"/>
  <c r="S125" i="1"/>
  <c r="S128" i="1"/>
  <c r="S131" i="1"/>
  <c r="S137" i="1"/>
  <c r="S140" i="1"/>
  <c r="S143" i="1"/>
  <c r="S146" i="1"/>
  <c r="S149" i="1"/>
  <c r="S86" i="1"/>
  <c r="S85" i="1" s="1"/>
  <c r="S17" i="1"/>
  <c r="S20" i="1"/>
  <c r="S25" i="1"/>
  <c r="S29" i="1"/>
  <c r="S49" i="1"/>
  <c r="N65" i="1"/>
  <c r="S69" i="1"/>
  <c r="S73" i="1"/>
  <c r="S76" i="1"/>
  <c r="S79" i="1"/>
  <c r="S82" i="1"/>
  <c r="S93" i="1"/>
  <c r="S96" i="1"/>
  <c r="S99" i="1"/>
  <c r="S102" i="1"/>
  <c r="S105" i="1"/>
  <c r="S109" i="1"/>
  <c r="S122" i="1"/>
  <c r="S126" i="1"/>
  <c r="S129" i="1"/>
  <c r="S138" i="1"/>
  <c r="S141" i="1"/>
  <c r="S144" i="1"/>
  <c r="S147" i="1"/>
  <c r="S152" i="1"/>
  <c r="S155" i="1"/>
  <c r="S158" i="1"/>
  <c r="S162" i="1"/>
  <c r="S165" i="1"/>
  <c r="S168" i="1"/>
  <c r="S171" i="1"/>
  <c r="S174" i="1"/>
  <c r="S177" i="1"/>
  <c r="S180" i="1"/>
  <c r="B185" i="1"/>
  <c r="B187" i="1" s="1"/>
  <c r="B188" i="1" s="1"/>
  <c r="B189" i="1" s="1"/>
  <c r="B190" i="1" s="1"/>
  <c r="B193" i="1" s="1"/>
  <c r="B194" i="1" s="1"/>
  <c r="B195" i="1" s="1"/>
  <c r="B196" i="1" s="1"/>
  <c r="B197" i="1" s="1"/>
  <c r="B198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S35" i="1"/>
  <c r="S39" i="1"/>
  <c r="S42" i="1"/>
  <c r="S45" i="1"/>
  <c r="S53" i="1"/>
  <c r="S58" i="1"/>
  <c r="S61" i="1"/>
  <c r="N133" i="1"/>
  <c r="S134" i="1"/>
  <c r="S133" i="1" s="1"/>
  <c r="S11" i="1"/>
  <c r="S15" i="1"/>
  <c r="S18" i="1"/>
  <c r="N21" i="1"/>
  <c r="S22" i="1"/>
  <c r="S21" i="1" s="1"/>
  <c r="S26" i="1"/>
  <c r="S32" i="1"/>
  <c r="S36" i="1"/>
  <c r="S40" i="1"/>
  <c r="S43" i="1"/>
  <c r="S46" i="1"/>
  <c r="S51" i="1"/>
  <c r="S54" i="1"/>
  <c r="S59" i="1"/>
  <c r="S62" i="1"/>
  <c r="S12" i="1"/>
  <c r="S70" i="1"/>
  <c r="S74" i="1"/>
  <c r="S77" i="1"/>
  <c r="S80" i="1"/>
  <c r="S83" i="1"/>
  <c r="N87" i="1"/>
  <c r="S88" i="1"/>
  <c r="S87" i="1" s="1"/>
  <c r="S94" i="1"/>
  <c r="S97" i="1"/>
  <c r="S100" i="1"/>
  <c r="S103" i="1"/>
  <c r="S106" i="1"/>
  <c r="S111" i="1"/>
  <c r="S110" i="1" s="1"/>
  <c r="S124" i="1"/>
  <c r="S127" i="1"/>
  <c r="S130" i="1"/>
  <c r="S136" i="1"/>
  <c r="S139" i="1"/>
  <c r="S142" i="1"/>
  <c r="S145" i="1"/>
  <c r="S148" i="1"/>
  <c r="S153" i="1"/>
  <c r="S156" i="1"/>
  <c r="S160" i="1"/>
  <c r="S163" i="1"/>
  <c r="S166" i="1"/>
  <c r="S169" i="1"/>
  <c r="S172" i="1"/>
  <c r="S175" i="1"/>
  <c r="S178" i="1"/>
  <c r="S181" i="1"/>
  <c r="S187" i="1"/>
  <c r="S190" i="1"/>
  <c r="S195" i="1"/>
  <c r="S198" i="1"/>
  <c r="S202" i="1"/>
  <c r="S205" i="1"/>
  <c r="S208" i="1"/>
  <c r="S211" i="1"/>
  <c r="N57" i="1"/>
  <c r="N107" i="1"/>
  <c r="N24" i="1"/>
  <c r="N120" i="1"/>
  <c r="N192" i="1"/>
  <c r="S115" i="1"/>
  <c r="S114" i="1"/>
  <c r="S117" i="1"/>
  <c r="N123" i="1"/>
  <c r="N151" i="1"/>
  <c r="S116" i="1"/>
  <c r="N27" i="1"/>
  <c r="S63" i="1"/>
  <c r="S118" i="1"/>
  <c r="N31" i="1"/>
  <c r="N186" i="1"/>
  <c r="N10" i="1"/>
  <c r="N68" i="1"/>
  <c r="N63" i="1"/>
  <c r="N90" i="1"/>
  <c r="N13" i="1"/>
  <c r="N38" i="1"/>
  <c r="N85" i="1"/>
  <c r="N50" i="1"/>
  <c r="N48" i="1" s="1"/>
  <c r="N72" i="1"/>
  <c r="N135" i="1"/>
  <c r="N159" i="1"/>
  <c r="N34" i="1"/>
  <c r="S55" i="1"/>
  <c r="N110" i="1"/>
  <c r="S113" i="1"/>
  <c r="N112" i="1"/>
  <c r="N92" i="1"/>
  <c r="N199" i="1"/>
  <c r="N184" i="1"/>
  <c r="S159" i="1" l="1"/>
  <c r="N56" i="1"/>
  <c r="N132" i="1"/>
  <c r="N9" i="1"/>
  <c r="S27" i="1"/>
  <c r="N191" i="1"/>
  <c r="S120" i="1"/>
  <c r="N119" i="1"/>
  <c r="S13" i="1"/>
  <c r="S186" i="1"/>
  <c r="S68" i="1"/>
  <c r="S192" i="1"/>
  <c r="S151" i="1"/>
  <c r="S107" i="1"/>
  <c r="S112" i="1"/>
  <c r="S31" i="1"/>
  <c r="S199" i="1"/>
  <c r="N150" i="1"/>
  <c r="S57" i="1"/>
  <c r="S56" i="1" s="1"/>
  <c r="S10" i="1"/>
  <c r="S135" i="1"/>
  <c r="S132" i="1" s="1"/>
  <c r="S92" i="1"/>
  <c r="S34" i="1"/>
  <c r="N89" i="1"/>
  <c r="S72" i="1"/>
  <c r="S123" i="1"/>
  <c r="S24" i="1"/>
  <c r="N67" i="1"/>
  <c r="N30" i="1"/>
  <c r="S38" i="1"/>
  <c r="S50" i="1"/>
  <c r="S48" i="1" s="1"/>
  <c r="S9" i="1" l="1"/>
  <c r="S119" i="1"/>
  <c r="S150" i="1"/>
  <c r="S67" i="1"/>
  <c r="S89" i="1"/>
  <c r="S191" i="1"/>
  <c r="S30" i="1"/>
  <c r="S212" i="1" l="1"/>
</calcChain>
</file>

<file path=xl/sharedStrings.xml><?xml version="1.0" encoding="utf-8"?>
<sst xmlns="http://schemas.openxmlformats.org/spreadsheetml/2006/main" count="925" uniqueCount="213">
  <si>
    <t xml:space="preserve">Таблица № 1 
</t>
  </si>
  <si>
    <t>№ МО</t>
  </si>
  <si>
    <t>№ ФАП</t>
  </si>
  <si>
    <t>Наименование медицинской организации</t>
  </si>
  <si>
    <t>Тип ФП/ФАП</t>
  </si>
  <si>
    <t>Место нахождения  ФП/ФАП</t>
  </si>
  <si>
    <t>Диапазон численности обслуживаемого населения
 (чел.)</t>
  </si>
  <si>
    <t>Количество  
среднего медицинского персонала</t>
  </si>
  <si>
    <t>Информация о  соответствии (+)/ несоответствии (-) Требованиям МЗ РФ</t>
  </si>
  <si>
    <t>Информация о  соответствии (+)/ несоответствии (-) Требованиям МЗ РФ
по численности прикрепленного населения</t>
  </si>
  <si>
    <t>Информация о  соответствии (+)/ несоответствии (-) Требованиям МЗ РФ 
по укомплектованности ФАП</t>
  </si>
  <si>
    <t xml:space="preserve">Базовый норматив финансовых затрат на финансовое обеспечение  структурных подразделений медицинской организации, руб. 
</t>
  </si>
  <si>
    <t>Размер коэффициентов дифференциации  по территориям оказания медицинской помощи 
(КД)</t>
  </si>
  <si>
    <t xml:space="preserve">Базовый норматив финансовых затрат на финансовое обеспечение  структурных подразделений медицинской организации с учетом КД, руб. 
</t>
  </si>
  <si>
    <t xml:space="preserve">Коэффициент специфики оказания медицинской помощи к размеру финансового обеспечения структурных подразделений медицинской организации
</t>
  </si>
  <si>
    <t>Повышающий коэффициент  (отдельные полномочия на фельдшера)</t>
  </si>
  <si>
    <t xml:space="preserve">КГБУЗ "Городская больница" имени М.И. Шевчук МЗ ХК </t>
  </si>
  <si>
    <t>Всего:</t>
  </si>
  <si>
    <t>всего:</t>
  </si>
  <si>
    <t>ФАП</t>
  </si>
  <si>
    <t>с. Малмыж</t>
  </si>
  <si>
    <t>до 100</t>
  </si>
  <si>
    <t>-</t>
  </si>
  <si>
    <t>п.Форель</t>
  </si>
  <si>
    <t>г. Комсомольск-на-Амуре мкр.Старт</t>
  </si>
  <si>
    <t>100-899</t>
  </si>
  <si>
    <t>+</t>
  </si>
  <si>
    <t>ст. Мылки</t>
  </si>
  <si>
    <t>с.Ачан</t>
  </si>
  <si>
    <t>с. Джуен</t>
  </si>
  <si>
    <t>с. Болонь</t>
  </si>
  <si>
    <t>с. Тейсин</t>
  </si>
  <si>
    <t xml:space="preserve">с. Омми </t>
  </si>
  <si>
    <t>1500-1999</t>
  </si>
  <si>
    <t>г. Комсомольск-на-Амуре мкр. Таежный</t>
  </si>
  <si>
    <t>КГБУЗ "Городская больница им. А.В. Шульмана" МЗ ХК</t>
  </si>
  <si>
    <t xml:space="preserve">п. Хапсоль </t>
  </si>
  <si>
    <t>КГБУЗ "Аяно-Майская центральная районная больница" МЗ ХК</t>
  </si>
  <si>
    <t xml:space="preserve">с. Аим </t>
  </si>
  <si>
    <t xml:space="preserve">с. Джигда </t>
  </si>
  <si>
    <t>КГБУЗ "Ванинская центральная районная больница" МЗ ХК</t>
  </si>
  <si>
    <t xml:space="preserve">п. Тулучи </t>
  </si>
  <si>
    <t xml:space="preserve">п. Тумнин </t>
  </si>
  <si>
    <t>КГБУЗ "Троицкая центральная районная больница" МЗ ХК</t>
  </si>
  <si>
    <t>с. Верхняя Манома</t>
  </si>
  <si>
    <t xml:space="preserve">с. Нижняя Манома </t>
  </si>
  <si>
    <t xml:space="preserve">с. Арсеньево </t>
  </si>
  <si>
    <t xml:space="preserve">с. Верхний Нерген </t>
  </si>
  <si>
    <t xml:space="preserve">с. Дада </t>
  </si>
  <si>
    <t>КГБУЗ "Николаевская-на-Амуре центральная районная больница" МЗ ХК</t>
  </si>
  <si>
    <t xml:space="preserve">с. Иннокентьевка </t>
  </si>
  <si>
    <t xml:space="preserve">с. Константиновка </t>
  </si>
  <si>
    <t xml:space="preserve">с. Красное </t>
  </si>
  <si>
    <t xml:space="preserve">с. Нигирь </t>
  </si>
  <si>
    <t>с. Оремиф</t>
  </si>
  <si>
    <t xml:space="preserve">с. Пуир </t>
  </si>
  <si>
    <t xml:space="preserve">с. Чля </t>
  </si>
  <si>
    <t xml:space="preserve">с. Чныррах </t>
  </si>
  <si>
    <t xml:space="preserve">с. Нижние Пронге </t>
  </si>
  <si>
    <t>КГБУЗ "Охотская центральная районная больница" МЗ ХК</t>
  </si>
  <si>
    <t xml:space="preserve">с. Резиденция </t>
  </si>
  <si>
    <t xml:space="preserve">п. Аэропорт </t>
  </si>
  <si>
    <t xml:space="preserve">п. Иня </t>
  </si>
  <si>
    <t xml:space="preserve">п. Морской </t>
  </si>
  <si>
    <t>п. Новое Устье</t>
  </si>
  <si>
    <t>КГБУЗ "Советско-Гаванская районная больница" МЗ ХК</t>
  </si>
  <si>
    <t xml:space="preserve">с. Гатка </t>
  </si>
  <si>
    <t>КГБУЗ "Князе-Волконская районная больница" МЗ ХК</t>
  </si>
  <si>
    <t xml:space="preserve">с. Благодатное </t>
  </si>
  <si>
    <t>с. Малышево</t>
  </si>
  <si>
    <t xml:space="preserve">с. Анастасьевка </t>
  </si>
  <si>
    <t xml:space="preserve">с. Вятское </t>
  </si>
  <si>
    <t xml:space="preserve">с. Сикачи Алян </t>
  </si>
  <si>
    <t>900-1499</t>
  </si>
  <si>
    <t>с. Сергеевка</t>
  </si>
  <si>
    <t>более 2000</t>
  </si>
  <si>
    <t>с. Князе-Волконское-1</t>
  </si>
  <si>
    <t>КГБУЗ "Хабаровская районная больница" МЗ ХК</t>
  </si>
  <si>
    <t xml:space="preserve">с. Догордон </t>
  </si>
  <si>
    <t>с. Улика-Национальное</t>
  </si>
  <si>
    <t xml:space="preserve">с. Наумовка </t>
  </si>
  <si>
    <t xml:space="preserve">с. Восход </t>
  </si>
  <si>
    <t>с. Галкино</t>
  </si>
  <si>
    <t xml:space="preserve">с. Гаровка-1 </t>
  </si>
  <si>
    <t xml:space="preserve">с. Казакевичево </t>
  </si>
  <si>
    <t>с. Константиновка</t>
  </si>
  <si>
    <t>с. Корсаково</t>
  </si>
  <si>
    <t xml:space="preserve">с. Пасека </t>
  </si>
  <si>
    <t xml:space="preserve">с. Смирновка </t>
  </si>
  <si>
    <t>с.Бычиха (Большой Уссурийский Остров)</t>
  </si>
  <si>
    <t xml:space="preserve">с. Федоровка  </t>
  </si>
  <si>
    <t xml:space="preserve">с. Заозерное </t>
  </si>
  <si>
    <t xml:space="preserve">с. Черная речка </t>
  </si>
  <si>
    <t xml:space="preserve">с. Гаровка-2 </t>
  </si>
  <si>
    <t xml:space="preserve">с. Мирное </t>
  </si>
  <si>
    <t>КГБУЗ "Комсомольская межрайонная больница" МЗ ХК</t>
  </si>
  <si>
    <t xml:space="preserve">с. Новоильиновка </t>
  </si>
  <si>
    <t xml:space="preserve">с. Верхнетамбовское </t>
  </si>
  <si>
    <t xml:space="preserve">с. Владимировка </t>
  </si>
  <si>
    <t xml:space="preserve">с. Бриакан </t>
  </si>
  <si>
    <t xml:space="preserve">с. Оглонги </t>
  </si>
  <si>
    <t>с. Верхняя Эконь</t>
  </si>
  <si>
    <t xml:space="preserve">п. Галичный </t>
  </si>
  <si>
    <t xml:space="preserve">п. Гурское </t>
  </si>
  <si>
    <t>п. Кенай</t>
  </si>
  <si>
    <t>с.Гайтер</t>
  </si>
  <si>
    <t xml:space="preserve">с. Бельго </t>
  </si>
  <si>
    <t xml:space="preserve">с. Боктор </t>
  </si>
  <si>
    <t xml:space="preserve">с.Нижние Халбы </t>
  </si>
  <si>
    <t xml:space="preserve">с. Даппы </t>
  </si>
  <si>
    <t xml:space="preserve">п. Черный Мыс </t>
  </si>
  <si>
    <t xml:space="preserve">п. Молодежный </t>
  </si>
  <si>
    <t>с. Новый Мир</t>
  </si>
  <si>
    <t xml:space="preserve">с. Пивань </t>
  </si>
  <si>
    <t>КГБУЗ "Бикинская центральная районная больница" МЗ ХК</t>
  </si>
  <si>
    <t xml:space="preserve">с. Добролюбово </t>
  </si>
  <si>
    <t>с. Лесопильное</t>
  </si>
  <si>
    <t>с. Лончаково</t>
  </si>
  <si>
    <t xml:space="preserve">с. Оренбургское </t>
  </si>
  <si>
    <t xml:space="preserve">с. Пушкино </t>
  </si>
  <si>
    <t>с. Покровка</t>
  </si>
  <si>
    <t>КГБУЗ "Верхнебуреинская центральная районная больница" МЗ ХК</t>
  </si>
  <si>
    <t xml:space="preserve">с. Согда </t>
  </si>
  <si>
    <t>п. Зимовье</t>
  </si>
  <si>
    <t>п. Аланап</t>
  </si>
  <si>
    <t xml:space="preserve">п.Герби </t>
  </si>
  <si>
    <t>п. Этыркэн</t>
  </si>
  <si>
    <t xml:space="preserve">п. Сулук </t>
  </si>
  <si>
    <t xml:space="preserve">с. Усть-Ургал </t>
  </si>
  <si>
    <t>п. Солони</t>
  </si>
  <si>
    <t>п.ЦЭС</t>
  </si>
  <si>
    <t xml:space="preserve">п. Чекунда </t>
  </si>
  <si>
    <t>КГБУЗ "Вяземская районная больница" МЗ ХК</t>
  </si>
  <si>
    <t xml:space="preserve">всего: </t>
  </si>
  <si>
    <t>с. Кедрово</t>
  </si>
  <si>
    <t>п. Шумный</t>
  </si>
  <si>
    <t>с. Аван</t>
  </si>
  <si>
    <t>с. Венюково</t>
  </si>
  <si>
    <t>с. Видное</t>
  </si>
  <si>
    <t>с. Виноградовка</t>
  </si>
  <si>
    <t>с. Глебово</t>
  </si>
  <si>
    <t>с. Дормидонтовка</t>
  </si>
  <si>
    <t>с. Забайкальское</t>
  </si>
  <si>
    <t>с. Капитоновка</t>
  </si>
  <si>
    <t xml:space="preserve">с. Котиково </t>
  </si>
  <si>
    <t>с. Кукелево</t>
  </si>
  <si>
    <t>с. Отрадное</t>
  </si>
  <si>
    <t>с. Садовое</t>
  </si>
  <si>
    <t>с. Шереметьево</t>
  </si>
  <si>
    <t>КГБУЗ "Районная больница района имени Лазо" МЗ ХК</t>
  </si>
  <si>
    <t xml:space="preserve">п. 2-й Сплавной </t>
  </si>
  <si>
    <t xml:space="preserve">п. 3-й Сплавной </t>
  </si>
  <si>
    <t xml:space="preserve">с. Васильевка  </t>
  </si>
  <si>
    <t xml:space="preserve">с. Прудки </t>
  </si>
  <si>
    <t xml:space="preserve">с. Катэн </t>
  </si>
  <si>
    <t>п. Кутузовка</t>
  </si>
  <si>
    <t xml:space="preserve">п. Южный </t>
  </si>
  <si>
    <t>с. Дрофа</t>
  </si>
  <si>
    <t>п. Лазоагропромремтехпред</t>
  </si>
  <si>
    <t>п. Долми</t>
  </si>
  <si>
    <t>п. Дурмин</t>
  </si>
  <si>
    <t xml:space="preserve">с. Екатеринославка </t>
  </si>
  <si>
    <t xml:space="preserve">п. Кондратьевка </t>
  </si>
  <si>
    <t xml:space="preserve">с. Марусино </t>
  </si>
  <si>
    <t>п. Новостройка</t>
  </si>
  <si>
    <t>п. Обор</t>
  </si>
  <si>
    <t>с. Соколовка</t>
  </si>
  <si>
    <t xml:space="preserve">п. Солонцовый </t>
  </si>
  <si>
    <t>с. Гвасюги</t>
  </si>
  <si>
    <t xml:space="preserve">с. Гродеково </t>
  </si>
  <si>
    <t>с. База Дрофа</t>
  </si>
  <si>
    <t>п. Золотой</t>
  </si>
  <si>
    <t xml:space="preserve">с. Киинск </t>
  </si>
  <si>
    <t xml:space="preserve">п. Кия </t>
  </si>
  <si>
    <t>с. Павленково / с. Георгиевка</t>
  </si>
  <si>
    <t>с. Петровичи</t>
  </si>
  <si>
    <t>п. Сидима</t>
  </si>
  <si>
    <t>п. Среднехорский</t>
  </si>
  <si>
    <t>с. Черняево</t>
  </si>
  <si>
    <t>с. Хака</t>
  </si>
  <si>
    <t xml:space="preserve">с. Могилевка </t>
  </si>
  <si>
    <t>КГБУЗ "Солнечная районная больница" МЗ ХК</t>
  </si>
  <si>
    <t xml:space="preserve">п. Амгунь </t>
  </si>
  <si>
    <t xml:space="preserve">п. Джамку </t>
  </si>
  <si>
    <t xml:space="preserve">п. ДСЗ </t>
  </si>
  <si>
    <t xml:space="preserve">п. Харпичан </t>
  </si>
  <si>
    <t>КГБУЗ "Ульчская районная больница" МЗ ХК</t>
  </si>
  <si>
    <t>с. Кольчем</t>
  </si>
  <si>
    <t xml:space="preserve">с. Кальма </t>
  </si>
  <si>
    <t xml:space="preserve">с. Монгол </t>
  </si>
  <si>
    <t xml:space="preserve">п. Решающий </t>
  </si>
  <si>
    <t xml:space="preserve">с. Чильба </t>
  </si>
  <si>
    <t xml:space="preserve">с. Ключевой </t>
  </si>
  <si>
    <t xml:space="preserve">с. Быстринск </t>
  </si>
  <si>
    <t>с. Анненские воды</t>
  </si>
  <si>
    <t>с. Дуди</t>
  </si>
  <si>
    <t>с. Калиновка</t>
  </si>
  <si>
    <t xml:space="preserve">с. Киселевка  </t>
  </si>
  <si>
    <t>с. Нижняя Гавань</t>
  </si>
  <si>
    <t>с. Савинское</t>
  </si>
  <si>
    <t>с. Большие Санники</t>
  </si>
  <si>
    <t xml:space="preserve">с. Солонцы </t>
  </si>
  <si>
    <t>с. Сусанино</t>
  </si>
  <si>
    <t>п. Тыр</t>
  </si>
  <si>
    <t>с. Ухта</t>
  </si>
  <si>
    <t>в том числе повышающий коэффициент  (отдельные полномочия на фельдшера)</t>
  </si>
  <si>
    <t>Число  женщин репродук-тивного возраста (чел.)</t>
  </si>
  <si>
    <t>Коэффициент специфики оказания медицинской помощи к размеру финансового обеспечения структурных подразделений медицинской организации</t>
  </si>
  <si>
    <t>Приложение № 7
к Соглашению о тарифах  на 2024 год</t>
  </si>
  <si>
    <t>Размер финансового обеспечения на 2024 год, руб. (с учетом к-та специфики и коэффициента на отдельные полномочия фельдшера)</t>
  </si>
  <si>
    <t>с Кругликово</t>
  </si>
  <si>
    <t>Приложение № 1
к Дополнительному соглашению от 02.04.2024 № 2</t>
  </si>
  <si>
    <t>Базовый норматив финансовых затрат на финансовое обеспечение структурных подразделений медицинской организации и  значение коэффициента специфики оказания медицинской помощи, применяемого к базовому нормативу финансовых затрат на финансовое обеспечение структурных подразделений медицинской организации, учитывающего критерий соответствия их требованиям, установленным Приказом Минздравсоцразвития России № 543н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</si>
</sst>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0\ _₽_-;\-* #,##0.0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164" fontId="2" fillId="0" borderId="0" xfId="1" applyNumberFormat="1" applyFont="1" applyFill="1" applyAlignment="1">
      <alignment wrapText="1"/>
    </xf>
    <xf numFmtId="43" fontId="2" fillId="0" borderId="0" xfId="1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1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wrapText="1"/>
    </xf>
    <xf numFmtId="43" fontId="4" fillId="0" borderId="2" xfId="1" applyFont="1" applyFill="1" applyBorder="1" applyAlignment="1">
      <alignment vertical="center" wrapText="1"/>
    </xf>
    <xf numFmtId="164" fontId="3" fillId="0" borderId="2" xfId="1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43" fontId="3" fillId="0" borderId="2" xfId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wrapText="1"/>
    </xf>
    <xf numFmtId="43" fontId="2" fillId="0" borderId="2" xfId="1" applyFont="1" applyFill="1" applyBorder="1" applyAlignment="1">
      <alignment wrapText="1"/>
    </xf>
    <xf numFmtId="164" fontId="2" fillId="0" borderId="2" xfId="1" applyNumberFormat="1" applyFont="1" applyFill="1" applyBorder="1" applyAlignment="1">
      <alignment wrapText="1"/>
    </xf>
    <xf numFmtId="43" fontId="5" fillId="0" borderId="2" xfId="1" applyFont="1" applyFill="1" applyBorder="1" applyAlignment="1">
      <alignment wrapText="1"/>
    </xf>
    <xf numFmtId="164" fontId="4" fillId="0" borderId="2" xfId="1" applyNumberFormat="1" applyFont="1" applyFill="1" applyBorder="1" applyAlignment="1">
      <alignment horizontal="left" vertical="center" wrapText="1"/>
    </xf>
    <xf numFmtId="43" fontId="4" fillId="0" borderId="2" xfId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164" fontId="3" fillId="0" borderId="2" xfId="1" applyNumberFormat="1" applyFont="1" applyFill="1" applyBorder="1" applyAlignment="1">
      <alignment horizontal="left" vertical="center" wrapText="1"/>
    </xf>
    <xf numFmtId="43" fontId="3" fillId="0" borderId="2" xfId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43" fontId="5" fillId="0" borderId="7" xfId="1" applyNumberFormat="1" applyFont="1" applyFill="1" applyBorder="1" applyAlignment="1">
      <alignment wrapText="1"/>
    </xf>
    <xf numFmtId="165" fontId="2" fillId="0" borderId="0" xfId="1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wrapText="1"/>
    </xf>
    <xf numFmtId="165" fontId="2" fillId="0" borderId="2" xfId="1" applyNumberFormat="1" applyFont="1" applyFill="1" applyBorder="1" applyAlignment="1">
      <alignment wrapText="1"/>
    </xf>
    <xf numFmtId="165" fontId="5" fillId="0" borderId="2" xfId="1" applyNumberFormat="1" applyFont="1" applyFill="1" applyBorder="1" applyAlignment="1">
      <alignment wrapText="1"/>
    </xf>
    <xf numFmtId="43" fontId="2" fillId="0" borderId="0" xfId="1" applyFont="1" applyFill="1" applyAlignment="1">
      <alignment horizont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43" fontId="2" fillId="0" borderId="2" xfId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right" vertical="top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3"/>
  <sheetViews>
    <sheetView tabSelected="1" view="pageBreakPreview" zoomScale="85" zoomScaleNormal="85" zoomScaleSheetLayoutView="85" workbookViewId="0">
      <pane xSplit="5" ySplit="8" topLeftCell="F194" activePane="bottomRight" state="frozen"/>
      <selection pane="topRight" activeCell="F1" sqref="F1"/>
      <selection pane="bottomLeft" activeCell="A8" sqref="A8"/>
      <selection pane="bottomRight" activeCell="U8" sqref="U8"/>
    </sheetView>
  </sheetViews>
  <sheetFormatPr defaultColWidth="9.140625" defaultRowHeight="15" x14ac:dyDescent="0.25"/>
  <cols>
    <col min="1" max="1" width="4.7109375" style="1" customWidth="1"/>
    <col min="2" max="2" width="6.5703125" style="1" customWidth="1"/>
    <col min="3" max="3" width="26" style="2" customWidth="1"/>
    <col min="4" max="4" width="8.7109375" style="2" customWidth="1"/>
    <col min="5" max="5" width="29.28515625" style="2" customWidth="1"/>
    <col min="6" max="6" width="9.5703125" style="3" customWidth="1"/>
    <col min="7" max="7" width="13" style="1" customWidth="1"/>
    <col min="8" max="8" width="10.7109375" style="2" customWidth="1"/>
    <col min="9" max="9" width="11.85546875" style="1" customWidth="1"/>
    <col min="10" max="10" width="16" style="2" hidden="1" customWidth="1"/>
    <col min="11" max="11" width="14" style="2" hidden="1" customWidth="1"/>
    <col min="12" max="12" width="17.5703125" style="4" customWidth="1"/>
    <col min="13" max="13" width="10.85546875" style="2" customWidth="1"/>
    <col min="14" max="14" width="17.85546875" style="5" customWidth="1"/>
    <col min="15" max="15" width="17.28515625" style="31" customWidth="1"/>
    <col min="16" max="16" width="11.42578125" style="2" customWidth="1"/>
    <col min="17" max="17" width="13.42578125" style="2" customWidth="1"/>
    <col min="18" max="18" width="13" style="2" customWidth="1"/>
    <col min="19" max="19" width="17.85546875" style="5" customWidth="1"/>
    <col min="20" max="20" width="16.42578125" style="5" customWidth="1"/>
    <col min="21" max="16384" width="9.140625" style="2"/>
  </cols>
  <sheetData>
    <row r="1" spans="1:20" ht="41.25" customHeight="1" x14ac:dyDescent="0.25">
      <c r="N1" s="50" t="s">
        <v>211</v>
      </c>
      <c r="O1" s="50"/>
      <c r="P1" s="50"/>
      <c r="Q1" s="50"/>
      <c r="R1" s="50"/>
      <c r="S1" s="50"/>
    </row>
    <row r="2" spans="1:20" ht="27" customHeight="1" x14ac:dyDescent="0.25">
      <c r="I2" s="50"/>
      <c r="J2" s="50"/>
      <c r="K2" s="50"/>
      <c r="N2" s="50" t="s">
        <v>208</v>
      </c>
      <c r="O2" s="50"/>
      <c r="P2" s="50"/>
      <c r="Q2" s="50"/>
      <c r="R2" s="50"/>
      <c r="S2" s="50"/>
    </row>
    <row r="3" spans="1:20" ht="7.5" customHeight="1" x14ac:dyDescent="0.25">
      <c r="I3" s="6"/>
      <c r="J3" s="6"/>
      <c r="K3" s="6"/>
      <c r="N3" s="7"/>
      <c r="O3" s="30"/>
      <c r="P3" s="6"/>
      <c r="Q3" s="6"/>
      <c r="R3" s="6"/>
      <c r="S3" s="7"/>
    </row>
    <row r="4" spans="1:20" x14ac:dyDescent="0.25">
      <c r="I4" s="63"/>
      <c r="J4" s="63"/>
      <c r="K4" s="63"/>
      <c r="N4" s="63" t="s">
        <v>0</v>
      </c>
      <c r="O4" s="63"/>
      <c r="P4" s="63"/>
      <c r="Q4" s="63"/>
      <c r="R4" s="63"/>
      <c r="S4" s="63"/>
    </row>
    <row r="5" spans="1:20" ht="48" customHeight="1" x14ac:dyDescent="0.25">
      <c r="A5" s="61" t="s">
        <v>212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</row>
    <row r="6" spans="1:20" ht="13.9" hidden="1" x14ac:dyDescent="0.25">
      <c r="F6" s="62"/>
      <c r="G6" s="62"/>
      <c r="H6" s="62"/>
      <c r="I6" s="62"/>
      <c r="J6" s="62"/>
      <c r="K6" s="62"/>
    </row>
    <row r="7" spans="1:20" ht="185.25" customHeight="1" x14ac:dyDescent="0.25">
      <c r="A7" s="43" t="s">
        <v>1</v>
      </c>
      <c r="B7" s="43" t="s">
        <v>2</v>
      </c>
      <c r="C7" s="43" t="s">
        <v>3</v>
      </c>
      <c r="D7" s="43" t="s">
        <v>4</v>
      </c>
      <c r="E7" s="44" t="s">
        <v>5</v>
      </c>
      <c r="F7" s="43" t="s">
        <v>6</v>
      </c>
      <c r="G7" s="43" t="s">
        <v>206</v>
      </c>
      <c r="H7" s="43" t="s">
        <v>7</v>
      </c>
      <c r="I7" s="45" t="s">
        <v>8</v>
      </c>
      <c r="J7" s="43" t="s">
        <v>9</v>
      </c>
      <c r="K7" s="43" t="s">
        <v>10</v>
      </c>
      <c r="L7" s="46" t="s">
        <v>11</v>
      </c>
      <c r="M7" s="43" t="s">
        <v>12</v>
      </c>
      <c r="N7" s="47" t="s">
        <v>13</v>
      </c>
      <c r="O7" s="48" t="s">
        <v>14</v>
      </c>
      <c r="P7" s="49" t="s">
        <v>15</v>
      </c>
      <c r="Q7" s="43" t="s">
        <v>207</v>
      </c>
      <c r="R7" s="43" t="s">
        <v>205</v>
      </c>
      <c r="S7" s="47" t="s">
        <v>209</v>
      </c>
    </row>
    <row r="8" spans="1:20" s="1" customFormat="1" ht="15.75" x14ac:dyDescent="0.25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8">
        <v>6</v>
      </c>
      <c r="G8" s="37">
        <v>7</v>
      </c>
      <c r="H8" s="37">
        <v>8</v>
      </c>
      <c r="I8" s="37">
        <v>9</v>
      </c>
      <c r="J8" s="37"/>
      <c r="K8" s="37"/>
      <c r="L8" s="8">
        <v>10</v>
      </c>
      <c r="M8" s="8">
        <v>11</v>
      </c>
      <c r="N8" s="8">
        <v>12</v>
      </c>
      <c r="O8" s="8"/>
      <c r="P8" s="8"/>
      <c r="Q8" s="8">
        <v>13</v>
      </c>
      <c r="R8" s="8">
        <v>14</v>
      </c>
      <c r="S8" s="8">
        <v>15</v>
      </c>
      <c r="T8" s="34"/>
    </row>
    <row r="9" spans="1:20" ht="15.75" customHeight="1" x14ac:dyDescent="0.25">
      <c r="A9" s="53">
        <v>1</v>
      </c>
      <c r="B9" s="37"/>
      <c r="C9" s="53" t="s">
        <v>16</v>
      </c>
      <c r="D9" s="41"/>
      <c r="E9" s="9" t="s">
        <v>17</v>
      </c>
      <c r="F9" s="38"/>
      <c r="G9" s="37"/>
      <c r="H9" s="41"/>
      <c r="I9" s="10"/>
      <c r="J9" s="9"/>
      <c r="K9" s="9"/>
      <c r="L9" s="11"/>
      <c r="M9" s="12"/>
      <c r="N9" s="13">
        <f>N10+N13+N21</f>
        <v>23489088</v>
      </c>
      <c r="O9" s="32"/>
      <c r="P9" s="12"/>
      <c r="Q9" s="12"/>
      <c r="R9" s="12"/>
      <c r="S9" s="13">
        <f>S10+S13+S21</f>
        <v>19432941.09</v>
      </c>
    </row>
    <row r="10" spans="1:20" ht="15.75" x14ac:dyDescent="0.25">
      <c r="A10" s="54"/>
      <c r="B10" s="37"/>
      <c r="C10" s="54"/>
      <c r="D10" s="41"/>
      <c r="E10" s="41" t="s">
        <v>18</v>
      </c>
      <c r="F10" s="39"/>
      <c r="G10" s="35"/>
      <c r="H10" s="41"/>
      <c r="I10" s="37"/>
      <c r="J10" s="41"/>
      <c r="K10" s="41"/>
      <c r="L10" s="14"/>
      <c r="M10" s="12"/>
      <c r="N10" s="13">
        <f>N11+N12</f>
        <v>4134480</v>
      </c>
      <c r="O10" s="33"/>
      <c r="P10" s="15"/>
      <c r="Q10" s="15"/>
      <c r="R10" s="15"/>
      <c r="S10" s="13">
        <f>S11+S12</f>
        <v>2067240</v>
      </c>
    </row>
    <row r="11" spans="1:20" ht="15.75" x14ac:dyDescent="0.25">
      <c r="A11" s="54"/>
      <c r="B11" s="37">
        <v>1</v>
      </c>
      <c r="C11" s="54"/>
      <c r="D11" s="41" t="s">
        <v>19</v>
      </c>
      <c r="E11" s="41" t="s">
        <v>20</v>
      </c>
      <c r="F11" s="53" t="s">
        <v>21</v>
      </c>
      <c r="G11" s="37">
        <v>0</v>
      </c>
      <c r="H11" s="41">
        <v>0</v>
      </c>
      <c r="I11" s="37" t="s">
        <v>22</v>
      </c>
      <c r="J11" s="41" t="s">
        <v>22</v>
      </c>
      <c r="K11" s="41" t="s">
        <v>22</v>
      </c>
      <c r="L11" s="19">
        <v>1230500</v>
      </c>
      <c r="M11" s="12">
        <v>1.68</v>
      </c>
      <c r="N11" s="16">
        <f t="shared" ref="N11:N12" si="0">L11*M11</f>
        <v>2067240</v>
      </c>
      <c r="O11" s="32">
        <v>0.5</v>
      </c>
      <c r="P11" s="17">
        <v>1</v>
      </c>
      <c r="Q11" s="17">
        <f>O11*P11</f>
        <v>0.5</v>
      </c>
      <c r="R11" s="17">
        <v>1</v>
      </c>
      <c r="S11" s="16">
        <f>ROUND(N11*Q11,2)</f>
        <v>1033620</v>
      </c>
    </row>
    <row r="12" spans="1:20" ht="15.75" x14ac:dyDescent="0.25">
      <c r="A12" s="54"/>
      <c r="B12" s="37">
        <f>B11+1</f>
        <v>2</v>
      </c>
      <c r="C12" s="54"/>
      <c r="D12" s="41" t="s">
        <v>19</v>
      </c>
      <c r="E12" s="41" t="s">
        <v>23</v>
      </c>
      <c r="F12" s="57"/>
      <c r="G12" s="37">
        <v>24</v>
      </c>
      <c r="H12" s="41">
        <v>0</v>
      </c>
      <c r="I12" s="37" t="s">
        <v>22</v>
      </c>
      <c r="J12" s="41" t="s">
        <v>22</v>
      </c>
      <c r="K12" s="41" t="s">
        <v>22</v>
      </c>
      <c r="L12" s="19">
        <v>1230500</v>
      </c>
      <c r="M12" s="12">
        <v>1.68</v>
      </c>
      <c r="N12" s="16">
        <f t="shared" si="0"/>
        <v>2067240</v>
      </c>
      <c r="O12" s="32">
        <v>0.5</v>
      </c>
      <c r="P12" s="17">
        <v>1</v>
      </c>
      <c r="Q12" s="17">
        <f>O12*P12</f>
        <v>0.5</v>
      </c>
      <c r="R12" s="17">
        <v>1</v>
      </c>
      <c r="S12" s="16">
        <f>ROUND(N12*Q12,2)</f>
        <v>1033620</v>
      </c>
    </row>
    <row r="13" spans="1:20" ht="15.75" x14ac:dyDescent="0.25">
      <c r="A13" s="54"/>
      <c r="B13" s="37"/>
      <c r="C13" s="54"/>
      <c r="D13" s="41"/>
      <c r="E13" s="41" t="s">
        <v>18</v>
      </c>
      <c r="F13" s="39"/>
      <c r="G13" s="35"/>
      <c r="H13" s="41"/>
      <c r="I13" s="10"/>
      <c r="J13" s="9"/>
      <c r="K13" s="9"/>
      <c r="L13" s="11"/>
      <c r="M13" s="12"/>
      <c r="N13" s="13">
        <f>SUM(N14:N20)</f>
        <v>14470680</v>
      </c>
      <c r="O13" s="32"/>
      <c r="P13" s="12"/>
      <c r="Q13" s="12"/>
      <c r="R13" s="12"/>
      <c r="S13" s="13">
        <f>SUM(S14:S20)</f>
        <v>12811926.620000001</v>
      </c>
    </row>
    <row r="14" spans="1:20" ht="33" customHeight="1" x14ac:dyDescent="0.25">
      <c r="A14" s="54"/>
      <c r="B14" s="37">
        <f>B12+1</f>
        <v>3</v>
      </c>
      <c r="C14" s="54"/>
      <c r="D14" s="41" t="s">
        <v>19</v>
      </c>
      <c r="E14" s="41" t="s">
        <v>24</v>
      </c>
      <c r="F14" s="51" t="s">
        <v>25</v>
      </c>
      <c r="G14" s="37">
        <v>21</v>
      </c>
      <c r="H14" s="41">
        <v>1</v>
      </c>
      <c r="I14" s="37" t="s">
        <v>22</v>
      </c>
      <c r="J14" s="41" t="s">
        <v>26</v>
      </c>
      <c r="K14" s="41" t="s">
        <v>22</v>
      </c>
      <c r="L14" s="19">
        <v>1230500</v>
      </c>
      <c r="M14" s="12">
        <v>1.68</v>
      </c>
      <c r="N14" s="18">
        <f>L14*M14</f>
        <v>2067240</v>
      </c>
      <c r="O14" s="32">
        <v>0.9</v>
      </c>
      <c r="P14" s="17">
        <v>1.0069999999999999</v>
      </c>
      <c r="Q14" s="17">
        <f>O14*P14</f>
        <v>0.90629999999999988</v>
      </c>
      <c r="R14" s="17">
        <v>1.0069999999999999</v>
      </c>
      <c r="S14" s="16">
        <f>ROUND(N14*Q14,2)</f>
        <v>1873539.61</v>
      </c>
    </row>
    <row r="15" spans="1:20" ht="15.75" x14ac:dyDescent="0.25">
      <c r="A15" s="54"/>
      <c r="B15" s="37">
        <f>B14+1</f>
        <v>4</v>
      </c>
      <c r="C15" s="54"/>
      <c r="D15" s="41" t="s">
        <v>19</v>
      </c>
      <c r="E15" s="41" t="s">
        <v>27</v>
      </c>
      <c r="F15" s="51"/>
      <c r="G15" s="37">
        <v>48</v>
      </c>
      <c r="H15" s="41">
        <v>1</v>
      </c>
      <c r="I15" s="37" t="s">
        <v>22</v>
      </c>
      <c r="J15" s="41" t="s">
        <v>26</v>
      </c>
      <c r="K15" s="41" t="s">
        <v>22</v>
      </c>
      <c r="L15" s="19">
        <v>1230500</v>
      </c>
      <c r="M15" s="12">
        <v>1.68</v>
      </c>
      <c r="N15" s="18">
        <f t="shared" ref="N15:N20" si="1">L15*M15</f>
        <v>2067240</v>
      </c>
      <c r="O15" s="32">
        <v>0.9</v>
      </c>
      <c r="P15" s="17">
        <v>1.0169999999999999</v>
      </c>
      <c r="Q15" s="17">
        <f t="shared" ref="Q15:Q20" si="2">O15*P15</f>
        <v>0.91529999999999989</v>
      </c>
      <c r="R15" s="17">
        <v>1.0169999999999999</v>
      </c>
      <c r="S15" s="16">
        <f t="shared" ref="S15:S20" si="3">ROUND(N15*Q15,2)</f>
        <v>1892144.77</v>
      </c>
    </row>
    <row r="16" spans="1:20" ht="15.75" x14ac:dyDescent="0.25">
      <c r="A16" s="54"/>
      <c r="B16" s="37">
        <f t="shared" ref="B16:B20" si="4">B15+1</f>
        <v>5</v>
      </c>
      <c r="C16" s="54"/>
      <c r="D16" s="41" t="s">
        <v>19</v>
      </c>
      <c r="E16" s="41" t="s">
        <v>28</v>
      </c>
      <c r="F16" s="51"/>
      <c r="G16" s="37">
        <v>55</v>
      </c>
      <c r="H16" s="41">
        <v>1</v>
      </c>
      <c r="I16" s="37" t="s">
        <v>22</v>
      </c>
      <c r="J16" s="41" t="s">
        <v>26</v>
      </c>
      <c r="K16" s="41" t="s">
        <v>22</v>
      </c>
      <c r="L16" s="19">
        <v>1230500</v>
      </c>
      <c r="M16" s="12">
        <v>1.68</v>
      </c>
      <c r="N16" s="18">
        <f t="shared" si="1"/>
        <v>2067240</v>
      </c>
      <c r="O16" s="32">
        <v>0.9</v>
      </c>
      <c r="P16" s="17">
        <v>1.0189999999999999</v>
      </c>
      <c r="Q16" s="17">
        <f t="shared" si="2"/>
        <v>0.91709999999999992</v>
      </c>
      <c r="R16" s="17">
        <v>1.0189999999999999</v>
      </c>
      <c r="S16" s="16">
        <f t="shared" si="3"/>
        <v>1895865.8</v>
      </c>
    </row>
    <row r="17" spans="1:19" ht="15.75" x14ac:dyDescent="0.25">
      <c r="A17" s="54"/>
      <c r="B17" s="37">
        <f t="shared" si="4"/>
        <v>6</v>
      </c>
      <c r="C17" s="54"/>
      <c r="D17" s="41" t="s">
        <v>19</v>
      </c>
      <c r="E17" s="41" t="s">
        <v>29</v>
      </c>
      <c r="F17" s="51"/>
      <c r="G17" s="37">
        <v>59</v>
      </c>
      <c r="H17" s="41">
        <v>1</v>
      </c>
      <c r="I17" s="37" t="s">
        <v>22</v>
      </c>
      <c r="J17" s="41" t="s">
        <v>26</v>
      </c>
      <c r="K17" s="41" t="s">
        <v>22</v>
      </c>
      <c r="L17" s="19">
        <v>1230500</v>
      </c>
      <c r="M17" s="12">
        <v>1.68</v>
      </c>
      <c r="N17" s="18">
        <f t="shared" si="1"/>
        <v>2067240</v>
      </c>
      <c r="O17" s="32">
        <v>0.9</v>
      </c>
      <c r="P17" s="17">
        <v>1.0209999999999999</v>
      </c>
      <c r="Q17" s="17">
        <f t="shared" si="2"/>
        <v>0.91889999999999994</v>
      </c>
      <c r="R17" s="17">
        <v>1.0209999999999999</v>
      </c>
      <c r="S17" s="16">
        <f t="shared" si="3"/>
        <v>1899586.84</v>
      </c>
    </row>
    <row r="18" spans="1:19" ht="15.75" x14ac:dyDescent="0.25">
      <c r="A18" s="54"/>
      <c r="B18" s="37">
        <f t="shared" si="4"/>
        <v>7</v>
      </c>
      <c r="C18" s="54"/>
      <c r="D18" s="41" t="s">
        <v>19</v>
      </c>
      <c r="E18" s="41" t="s">
        <v>30</v>
      </c>
      <c r="F18" s="51"/>
      <c r="G18" s="37">
        <v>86</v>
      </c>
      <c r="H18" s="41">
        <v>2</v>
      </c>
      <c r="I18" s="37" t="s">
        <v>26</v>
      </c>
      <c r="J18" s="41" t="s">
        <v>26</v>
      </c>
      <c r="K18" s="41" t="s">
        <v>26</v>
      </c>
      <c r="L18" s="19">
        <v>1230500</v>
      </c>
      <c r="M18" s="12">
        <v>1.68</v>
      </c>
      <c r="N18" s="18">
        <f t="shared" si="1"/>
        <v>2067240</v>
      </c>
      <c r="O18" s="32">
        <v>1</v>
      </c>
      <c r="P18" s="17">
        <v>1.0269999999999999</v>
      </c>
      <c r="Q18" s="17">
        <f t="shared" si="2"/>
        <v>1.0269999999999999</v>
      </c>
      <c r="R18" s="17">
        <v>1.0269999999999999</v>
      </c>
      <c r="S18" s="16">
        <f t="shared" si="3"/>
        <v>2123055.48</v>
      </c>
    </row>
    <row r="19" spans="1:19" ht="15.75" x14ac:dyDescent="0.25">
      <c r="A19" s="54"/>
      <c r="B19" s="37">
        <f t="shared" si="4"/>
        <v>8</v>
      </c>
      <c r="C19" s="54"/>
      <c r="D19" s="41" t="s">
        <v>19</v>
      </c>
      <c r="E19" s="41" t="s">
        <v>31</v>
      </c>
      <c r="F19" s="51"/>
      <c r="G19" s="37">
        <v>147</v>
      </c>
      <c r="H19" s="41">
        <v>0</v>
      </c>
      <c r="I19" s="37" t="s">
        <v>22</v>
      </c>
      <c r="J19" s="41" t="s">
        <v>26</v>
      </c>
      <c r="K19" s="41" t="s">
        <v>22</v>
      </c>
      <c r="L19" s="19">
        <v>1230500</v>
      </c>
      <c r="M19" s="12">
        <v>1.68</v>
      </c>
      <c r="N19" s="18">
        <f t="shared" si="1"/>
        <v>2067240</v>
      </c>
      <c r="O19" s="32">
        <v>0.5</v>
      </c>
      <c r="P19" s="17">
        <v>1</v>
      </c>
      <c r="Q19" s="17">
        <f t="shared" si="2"/>
        <v>0.5</v>
      </c>
      <c r="R19" s="17">
        <v>1</v>
      </c>
      <c r="S19" s="16">
        <f t="shared" si="3"/>
        <v>1033620</v>
      </c>
    </row>
    <row r="20" spans="1:19" ht="15" customHeight="1" x14ac:dyDescent="0.25">
      <c r="A20" s="57"/>
      <c r="B20" s="37">
        <f t="shared" si="4"/>
        <v>9</v>
      </c>
      <c r="C20" s="54"/>
      <c r="D20" s="41" t="s">
        <v>19</v>
      </c>
      <c r="E20" s="41" t="s">
        <v>32</v>
      </c>
      <c r="F20" s="51"/>
      <c r="G20" s="37">
        <v>40</v>
      </c>
      <c r="H20" s="41">
        <v>2</v>
      </c>
      <c r="I20" s="37" t="s">
        <v>26</v>
      </c>
      <c r="J20" s="41" t="s">
        <v>26</v>
      </c>
      <c r="K20" s="41" t="s">
        <v>26</v>
      </c>
      <c r="L20" s="19">
        <v>1230500</v>
      </c>
      <c r="M20" s="12">
        <v>1.68</v>
      </c>
      <c r="N20" s="18">
        <f t="shared" si="1"/>
        <v>2067240</v>
      </c>
      <c r="O20" s="32">
        <v>1</v>
      </c>
      <c r="P20" s="17">
        <v>1.0129999999999999</v>
      </c>
      <c r="Q20" s="17">
        <f t="shared" si="2"/>
        <v>1.0129999999999999</v>
      </c>
      <c r="R20" s="17">
        <v>1.0129999999999999</v>
      </c>
      <c r="S20" s="16">
        <f t="shared" si="3"/>
        <v>2094114.12</v>
      </c>
    </row>
    <row r="21" spans="1:19" ht="15" customHeight="1" x14ac:dyDescent="0.25">
      <c r="A21" s="36"/>
      <c r="B21" s="37"/>
      <c r="C21" s="54"/>
      <c r="D21" s="42"/>
      <c r="E21" s="42" t="s">
        <v>18</v>
      </c>
      <c r="F21" s="52" t="s">
        <v>33</v>
      </c>
      <c r="G21" s="37"/>
      <c r="H21" s="41"/>
      <c r="I21" s="37"/>
      <c r="J21" s="41"/>
      <c r="K21" s="41"/>
      <c r="L21" s="19"/>
      <c r="M21" s="12"/>
      <c r="N21" s="20">
        <f>N22</f>
        <v>4883928</v>
      </c>
      <c r="O21" s="33"/>
      <c r="P21" s="15"/>
      <c r="Q21" s="15"/>
      <c r="R21" s="15"/>
      <c r="S21" s="20">
        <f>S22</f>
        <v>4553774.47</v>
      </c>
    </row>
    <row r="22" spans="1:19" ht="31.5" x14ac:dyDescent="0.25">
      <c r="A22" s="36"/>
      <c r="B22" s="37">
        <f>B20+1</f>
        <v>10</v>
      </c>
      <c r="C22" s="57"/>
      <c r="D22" s="42" t="s">
        <v>19</v>
      </c>
      <c r="E22" s="41" t="s">
        <v>34</v>
      </c>
      <c r="F22" s="52"/>
      <c r="G22" s="37">
        <v>242</v>
      </c>
      <c r="H22" s="41">
        <v>1</v>
      </c>
      <c r="I22" s="37" t="s">
        <v>22</v>
      </c>
      <c r="J22" s="41" t="s">
        <v>26</v>
      </c>
      <c r="K22" s="41" t="s">
        <v>22</v>
      </c>
      <c r="L22" s="19">
        <v>2907100</v>
      </c>
      <c r="M22" s="12">
        <v>1.68</v>
      </c>
      <c r="N22" s="18">
        <f t="shared" ref="N22" si="5">L22*M22</f>
        <v>4883928</v>
      </c>
      <c r="O22" s="32">
        <v>0.9</v>
      </c>
      <c r="P22" s="17">
        <v>1.036</v>
      </c>
      <c r="Q22" s="17">
        <f>O22*P22</f>
        <v>0.93240000000000001</v>
      </c>
      <c r="R22" s="17">
        <v>1.036</v>
      </c>
      <c r="S22" s="16">
        <f t="shared" ref="S22:S23" si="6">ROUND(N22*Q22,2)</f>
        <v>4553774.47</v>
      </c>
    </row>
    <row r="23" spans="1:19" ht="47.25" x14ac:dyDescent="0.25">
      <c r="A23" s="37">
        <v>3</v>
      </c>
      <c r="B23" s="37">
        <f t="shared" ref="B23" si="7">B22+1</f>
        <v>11</v>
      </c>
      <c r="C23" s="41" t="s">
        <v>35</v>
      </c>
      <c r="D23" s="41" t="s">
        <v>19</v>
      </c>
      <c r="E23" s="41" t="s">
        <v>36</v>
      </c>
      <c r="F23" s="38" t="s">
        <v>25</v>
      </c>
      <c r="G23" s="37">
        <v>48</v>
      </c>
      <c r="H23" s="41">
        <v>0</v>
      </c>
      <c r="I23" s="37" t="s">
        <v>22</v>
      </c>
      <c r="J23" s="41" t="s">
        <v>26</v>
      </c>
      <c r="K23" s="41" t="s">
        <v>22</v>
      </c>
      <c r="L23" s="19">
        <v>1230500</v>
      </c>
      <c r="M23" s="12">
        <v>1.68</v>
      </c>
      <c r="N23" s="20">
        <f>L23*M23</f>
        <v>2067240</v>
      </c>
      <c r="O23" s="33">
        <v>0.75</v>
      </c>
      <c r="P23" s="17">
        <v>1</v>
      </c>
      <c r="Q23" s="17">
        <f>O23*P23</f>
        <v>0.75</v>
      </c>
      <c r="R23" s="17">
        <v>1</v>
      </c>
      <c r="S23" s="13">
        <f t="shared" si="6"/>
        <v>1550430</v>
      </c>
    </row>
    <row r="24" spans="1:19" ht="15.75" x14ac:dyDescent="0.25">
      <c r="A24" s="51">
        <v>4</v>
      </c>
      <c r="B24" s="37"/>
      <c r="C24" s="55" t="s">
        <v>37</v>
      </c>
      <c r="D24" s="41"/>
      <c r="E24" s="9" t="s">
        <v>18</v>
      </c>
      <c r="F24" s="52" t="s">
        <v>25</v>
      </c>
      <c r="G24" s="37"/>
      <c r="H24" s="41"/>
      <c r="I24" s="10"/>
      <c r="J24" s="9"/>
      <c r="K24" s="9"/>
      <c r="L24" s="11"/>
      <c r="M24" s="12"/>
      <c r="N24" s="13">
        <f>SUM(N25:N26)</f>
        <v>5488030</v>
      </c>
      <c r="O24" s="32"/>
      <c r="P24" s="12"/>
      <c r="Q24" s="12"/>
      <c r="R24" s="12"/>
      <c r="S24" s="13">
        <f>SUM(S25:S26)</f>
        <v>5523702.2000000002</v>
      </c>
    </row>
    <row r="25" spans="1:19" ht="15.75" x14ac:dyDescent="0.25">
      <c r="A25" s="51"/>
      <c r="B25" s="37">
        <f>B23+1</f>
        <v>12</v>
      </c>
      <c r="C25" s="55"/>
      <c r="D25" s="41" t="s">
        <v>19</v>
      </c>
      <c r="E25" s="41" t="s">
        <v>38</v>
      </c>
      <c r="F25" s="52"/>
      <c r="G25" s="37">
        <v>30</v>
      </c>
      <c r="H25" s="41">
        <v>2</v>
      </c>
      <c r="I25" s="37" t="s">
        <v>26</v>
      </c>
      <c r="J25" s="41" t="s">
        <v>26</v>
      </c>
      <c r="K25" s="41" t="s">
        <v>26</v>
      </c>
      <c r="L25" s="19">
        <v>1230500</v>
      </c>
      <c r="M25" s="12">
        <v>2.23</v>
      </c>
      <c r="N25" s="18">
        <f>L25*M25</f>
        <v>2744015</v>
      </c>
      <c r="O25" s="32">
        <v>1</v>
      </c>
      <c r="P25" s="17">
        <v>1</v>
      </c>
      <c r="Q25" s="17">
        <f t="shared" ref="Q25:Q26" si="8">O25*P25</f>
        <v>1</v>
      </c>
      <c r="R25" s="17">
        <v>1</v>
      </c>
      <c r="S25" s="16">
        <f t="shared" ref="S25:S26" si="9">ROUND(N25*Q25,2)</f>
        <v>2744015</v>
      </c>
    </row>
    <row r="26" spans="1:19" ht="15.75" x14ac:dyDescent="0.25">
      <c r="A26" s="51"/>
      <c r="B26" s="37">
        <f t="shared" ref="B26" si="10">B25+1</f>
        <v>13</v>
      </c>
      <c r="C26" s="55"/>
      <c r="D26" s="41" t="s">
        <v>19</v>
      </c>
      <c r="E26" s="41" t="s">
        <v>39</v>
      </c>
      <c r="F26" s="52"/>
      <c r="G26" s="37">
        <v>41</v>
      </c>
      <c r="H26" s="41">
        <v>2</v>
      </c>
      <c r="I26" s="37" t="s">
        <v>26</v>
      </c>
      <c r="J26" s="41" t="s">
        <v>26</v>
      </c>
      <c r="K26" s="41" t="s">
        <v>26</v>
      </c>
      <c r="L26" s="19">
        <v>1230500</v>
      </c>
      <c r="M26" s="12">
        <v>2.23</v>
      </c>
      <c r="N26" s="18">
        <f>L26*M26</f>
        <v>2744015</v>
      </c>
      <c r="O26" s="32">
        <v>1</v>
      </c>
      <c r="P26" s="17">
        <v>1.0129999999999999</v>
      </c>
      <c r="Q26" s="17">
        <f t="shared" si="8"/>
        <v>1.0129999999999999</v>
      </c>
      <c r="R26" s="17">
        <v>1.0129999999999999</v>
      </c>
      <c r="S26" s="16">
        <f t="shared" si="9"/>
        <v>2779687.2</v>
      </c>
    </row>
    <row r="27" spans="1:19" ht="15.75" x14ac:dyDescent="0.25">
      <c r="A27" s="51">
        <v>5</v>
      </c>
      <c r="B27" s="37"/>
      <c r="C27" s="55" t="s">
        <v>40</v>
      </c>
      <c r="D27" s="41"/>
      <c r="E27" s="9" t="s">
        <v>18</v>
      </c>
      <c r="F27" s="52" t="s">
        <v>25</v>
      </c>
      <c r="G27" s="37"/>
      <c r="H27" s="41"/>
      <c r="I27" s="10"/>
      <c r="J27" s="9"/>
      <c r="K27" s="9"/>
      <c r="L27" s="11"/>
      <c r="M27" s="12"/>
      <c r="N27" s="13">
        <f>SUM(N28:N29)</f>
        <v>4134480</v>
      </c>
      <c r="O27" s="32"/>
      <c r="P27" s="12"/>
      <c r="Q27" s="12"/>
      <c r="R27" s="12"/>
      <c r="S27" s="13">
        <f>SUM(S28:S29)</f>
        <v>4283321.28</v>
      </c>
    </row>
    <row r="28" spans="1:19" ht="15.75" x14ac:dyDescent="0.25">
      <c r="A28" s="51"/>
      <c r="B28" s="37">
        <f>B26+1</f>
        <v>14</v>
      </c>
      <c r="C28" s="55"/>
      <c r="D28" s="41" t="s">
        <v>19</v>
      </c>
      <c r="E28" s="41" t="s">
        <v>41</v>
      </c>
      <c r="F28" s="52"/>
      <c r="G28" s="37">
        <v>90</v>
      </c>
      <c r="H28" s="41">
        <v>2</v>
      </c>
      <c r="I28" s="37" t="s">
        <v>26</v>
      </c>
      <c r="J28" s="41" t="s">
        <v>26</v>
      </c>
      <c r="K28" s="41" t="s">
        <v>26</v>
      </c>
      <c r="L28" s="19">
        <v>1230500</v>
      </c>
      <c r="M28" s="12">
        <v>1.68</v>
      </c>
      <c r="N28" s="18">
        <f>L28*M28</f>
        <v>2067240</v>
      </c>
      <c r="O28" s="32">
        <v>1</v>
      </c>
      <c r="P28" s="17">
        <v>1.028</v>
      </c>
      <c r="Q28" s="17">
        <f>O28*P28</f>
        <v>1.028</v>
      </c>
      <c r="R28" s="17">
        <v>1.028</v>
      </c>
      <c r="S28" s="16">
        <f t="shared" ref="S28:S29" si="11">ROUND(N28*Q28,2)</f>
        <v>2125122.7200000002</v>
      </c>
    </row>
    <row r="29" spans="1:19" ht="15.75" x14ac:dyDescent="0.25">
      <c r="A29" s="51"/>
      <c r="B29" s="37">
        <f t="shared" ref="B29" si="12">B28+1</f>
        <v>15</v>
      </c>
      <c r="C29" s="55"/>
      <c r="D29" s="41" t="s">
        <v>19</v>
      </c>
      <c r="E29" s="41" t="s">
        <v>42</v>
      </c>
      <c r="F29" s="52"/>
      <c r="G29" s="37">
        <v>141</v>
      </c>
      <c r="H29" s="41">
        <v>2</v>
      </c>
      <c r="I29" s="37" t="s">
        <v>26</v>
      </c>
      <c r="J29" s="41" t="s">
        <v>26</v>
      </c>
      <c r="K29" s="41" t="s">
        <v>26</v>
      </c>
      <c r="L29" s="19">
        <v>1230500</v>
      </c>
      <c r="M29" s="12">
        <v>1.68</v>
      </c>
      <c r="N29" s="18">
        <f>L29*M29</f>
        <v>2067240</v>
      </c>
      <c r="O29" s="32">
        <v>1</v>
      </c>
      <c r="P29" s="17">
        <v>1.044</v>
      </c>
      <c r="Q29" s="17">
        <f>O29*P29</f>
        <v>1.044</v>
      </c>
      <c r="R29" s="17">
        <v>1.044</v>
      </c>
      <c r="S29" s="16">
        <f t="shared" si="11"/>
        <v>2158198.56</v>
      </c>
    </row>
    <row r="30" spans="1:19" ht="15.6" customHeight="1" x14ac:dyDescent="0.25">
      <c r="A30" s="53">
        <v>6</v>
      </c>
      <c r="B30" s="37"/>
      <c r="C30" s="53" t="s">
        <v>43</v>
      </c>
      <c r="D30" s="41"/>
      <c r="E30" s="9" t="s">
        <v>18</v>
      </c>
      <c r="F30" s="39"/>
      <c r="G30" s="35"/>
      <c r="H30" s="41"/>
      <c r="I30" s="10"/>
      <c r="J30" s="9"/>
      <c r="K30" s="9"/>
      <c r="L30" s="21"/>
      <c r="M30" s="12"/>
      <c r="N30" s="22">
        <f>N31+N34</f>
        <v>8613500</v>
      </c>
      <c r="O30" s="32"/>
      <c r="P30" s="12"/>
      <c r="Q30" s="12"/>
      <c r="R30" s="12"/>
      <c r="S30" s="22">
        <f>S31+S34</f>
        <v>6830763.9099999992</v>
      </c>
    </row>
    <row r="31" spans="1:19" ht="15.6" customHeight="1" x14ac:dyDescent="0.25">
      <c r="A31" s="54"/>
      <c r="B31" s="37"/>
      <c r="C31" s="54"/>
      <c r="D31" s="41"/>
      <c r="E31" s="41" t="s">
        <v>18</v>
      </c>
      <c r="F31" s="39"/>
      <c r="G31" s="35"/>
      <c r="H31" s="41"/>
      <c r="I31" s="10"/>
      <c r="J31" s="9"/>
      <c r="K31" s="9"/>
      <c r="L31" s="21"/>
      <c r="M31" s="12"/>
      <c r="N31" s="22">
        <f>N32+N33</f>
        <v>3445400</v>
      </c>
      <c r="O31" s="32"/>
      <c r="P31" s="12"/>
      <c r="Q31" s="12"/>
      <c r="R31" s="12"/>
      <c r="S31" s="22">
        <f>S32+S33</f>
        <v>2159835.13</v>
      </c>
    </row>
    <row r="32" spans="1:19" ht="15.75" x14ac:dyDescent="0.25">
      <c r="A32" s="54"/>
      <c r="B32" s="37">
        <f>B29+1</f>
        <v>16</v>
      </c>
      <c r="C32" s="54"/>
      <c r="D32" s="41" t="s">
        <v>19</v>
      </c>
      <c r="E32" s="41" t="s">
        <v>44</v>
      </c>
      <c r="F32" s="58" t="s">
        <v>21</v>
      </c>
      <c r="G32" s="37">
        <v>5</v>
      </c>
      <c r="H32" s="41">
        <v>0</v>
      </c>
      <c r="I32" s="37" t="s">
        <v>22</v>
      </c>
      <c r="J32" s="41" t="s">
        <v>22</v>
      </c>
      <c r="K32" s="41" t="s">
        <v>22</v>
      </c>
      <c r="L32" s="19">
        <v>1230500</v>
      </c>
      <c r="M32" s="12">
        <v>1.4</v>
      </c>
      <c r="N32" s="18">
        <f>L32*M32</f>
        <v>1722700</v>
      </c>
      <c r="O32" s="32">
        <v>0.5</v>
      </c>
      <c r="P32" s="17">
        <v>1</v>
      </c>
      <c r="Q32" s="17">
        <f t="shared" ref="Q32:Q33" si="13">O32*P32</f>
        <v>0.5</v>
      </c>
      <c r="R32" s="17">
        <v>1</v>
      </c>
      <c r="S32" s="16">
        <f t="shared" ref="S32:S33" si="14">ROUND(N32*Q32,2)</f>
        <v>861350</v>
      </c>
    </row>
    <row r="33" spans="1:19" ht="15.75" x14ac:dyDescent="0.25">
      <c r="A33" s="54"/>
      <c r="B33" s="37">
        <f t="shared" ref="B33" si="15">B32+1</f>
        <v>17</v>
      </c>
      <c r="C33" s="54"/>
      <c r="D33" s="41" t="s">
        <v>19</v>
      </c>
      <c r="E33" s="41" t="s">
        <v>45</v>
      </c>
      <c r="F33" s="59"/>
      <c r="G33" s="37">
        <v>13</v>
      </c>
      <c r="H33" s="41">
        <v>1</v>
      </c>
      <c r="I33" s="37" t="s">
        <v>22</v>
      </c>
      <c r="J33" s="41" t="s">
        <v>22</v>
      </c>
      <c r="K33" s="41" t="s">
        <v>26</v>
      </c>
      <c r="L33" s="19">
        <v>1230500</v>
      </c>
      <c r="M33" s="12">
        <v>1.4</v>
      </c>
      <c r="N33" s="18">
        <f>L33*M33</f>
        <v>1722700</v>
      </c>
      <c r="O33" s="32">
        <v>0.75</v>
      </c>
      <c r="P33" s="17">
        <v>1.0049999999999999</v>
      </c>
      <c r="Q33" s="17">
        <f t="shared" si="13"/>
        <v>0.75374999999999992</v>
      </c>
      <c r="R33" s="17">
        <v>1.0049999999999999</v>
      </c>
      <c r="S33" s="16">
        <f t="shared" si="14"/>
        <v>1298485.1299999999</v>
      </c>
    </row>
    <row r="34" spans="1:19" ht="15.75" x14ac:dyDescent="0.25">
      <c r="A34" s="54"/>
      <c r="B34" s="37"/>
      <c r="C34" s="54"/>
      <c r="D34" s="41"/>
      <c r="E34" s="41" t="s">
        <v>18</v>
      </c>
      <c r="F34" s="40"/>
      <c r="G34" s="37"/>
      <c r="H34" s="41"/>
      <c r="I34" s="37"/>
      <c r="J34" s="41"/>
      <c r="K34" s="41"/>
      <c r="L34" s="19"/>
      <c r="M34" s="12"/>
      <c r="N34" s="22">
        <f>N35+N36+N37</f>
        <v>5168100</v>
      </c>
      <c r="O34" s="32"/>
      <c r="P34" s="12"/>
      <c r="Q34" s="12"/>
      <c r="R34" s="12"/>
      <c r="S34" s="22">
        <f>S35+S36+S37</f>
        <v>4670928.7799999993</v>
      </c>
    </row>
    <row r="35" spans="1:19" ht="15.75" x14ac:dyDescent="0.25">
      <c r="A35" s="54"/>
      <c r="B35" s="37">
        <f>B33+1</f>
        <v>18</v>
      </c>
      <c r="C35" s="54"/>
      <c r="D35" s="41" t="s">
        <v>19</v>
      </c>
      <c r="E35" s="41" t="s">
        <v>46</v>
      </c>
      <c r="F35" s="58" t="s">
        <v>25</v>
      </c>
      <c r="G35" s="37">
        <v>90</v>
      </c>
      <c r="H35" s="41">
        <v>0</v>
      </c>
      <c r="I35" s="37" t="s">
        <v>22</v>
      </c>
      <c r="J35" s="41" t="s">
        <v>26</v>
      </c>
      <c r="K35" s="41" t="s">
        <v>22</v>
      </c>
      <c r="L35" s="19">
        <v>1230500</v>
      </c>
      <c r="M35" s="12">
        <v>1.4</v>
      </c>
      <c r="N35" s="18">
        <f>L35*M35</f>
        <v>1722700</v>
      </c>
      <c r="O35" s="32">
        <v>0.75</v>
      </c>
      <c r="P35" s="17">
        <v>1</v>
      </c>
      <c r="Q35" s="17">
        <f t="shared" ref="Q35:Q37" si="16">O35*P35</f>
        <v>0.75</v>
      </c>
      <c r="R35" s="17">
        <v>1</v>
      </c>
      <c r="S35" s="16">
        <f t="shared" ref="S35:S37" si="17">ROUND(N35*Q35,2)</f>
        <v>1292025</v>
      </c>
    </row>
    <row r="36" spans="1:19" ht="15.75" x14ac:dyDescent="0.25">
      <c r="A36" s="54"/>
      <c r="B36" s="37">
        <f t="shared" ref="B36:B37" si="18">B35+1</f>
        <v>19</v>
      </c>
      <c r="C36" s="54"/>
      <c r="D36" s="41" t="s">
        <v>19</v>
      </c>
      <c r="E36" s="41" t="s">
        <v>47</v>
      </c>
      <c r="F36" s="60"/>
      <c r="G36" s="37">
        <v>93</v>
      </c>
      <c r="H36" s="41">
        <v>3</v>
      </c>
      <c r="I36" s="37" t="s">
        <v>26</v>
      </c>
      <c r="J36" s="41" t="s">
        <v>26</v>
      </c>
      <c r="K36" s="41" t="s">
        <v>26</v>
      </c>
      <c r="L36" s="19">
        <v>1230500</v>
      </c>
      <c r="M36" s="12">
        <v>1.4</v>
      </c>
      <c r="N36" s="18">
        <f>L36*M36</f>
        <v>1722700</v>
      </c>
      <c r="O36" s="32">
        <v>1</v>
      </c>
      <c r="P36" s="17">
        <v>1.0289999999999999</v>
      </c>
      <c r="Q36" s="17">
        <f t="shared" si="16"/>
        <v>1.0289999999999999</v>
      </c>
      <c r="R36" s="17">
        <v>1.0289999999999999</v>
      </c>
      <c r="S36" s="16">
        <f t="shared" si="17"/>
        <v>1772658.3</v>
      </c>
    </row>
    <row r="37" spans="1:19" ht="15.75" x14ac:dyDescent="0.25">
      <c r="A37" s="57"/>
      <c r="B37" s="37">
        <f t="shared" si="18"/>
        <v>20</v>
      </c>
      <c r="C37" s="57"/>
      <c r="D37" s="41" t="s">
        <v>19</v>
      </c>
      <c r="E37" s="41" t="s">
        <v>48</v>
      </c>
      <c r="F37" s="59"/>
      <c r="G37" s="37">
        <v>102</v>
      </c>
      <c r="H37" s="41">
        <v>1</v>
      </c>
      <c r="I37" s="37" t="s">
        <v>22</v>
      </c>
      <c r="J37" s="41" t="s">
        <v>26</v>
      </c>
      <c r="K37" s="41" t="s">
        <v>22</v>
      </c>
      <c r="L37" s="19">
        <v>1230500</v>
      </c>
      <c r="M37" s="12">
        <v>1.4</v>
      </c>
      <c r="N37" s="18">
        <f>L37*M37</f>
        <v>1722700</v>
      </c>
      <c r="O37" s="32">
        <v>0.9</v>
      </c>
      <c r="P37" s="17">
        <v>1.036</v>
      </c>
      <c r="Q37" s="17">
        <f t="shared" si="16"/>
        <v>0.93240000000000001</v>
      </c>
      <c r="R37" s="17">
        <v>1.036</v>
      </c>
      <c r="S37" s="16">
        <f t="shared" si="17"/>
        <v>1606245.48</v>
      </c>
    </row>
    <row r="38" spans="1:19" ht="15.75" x14ac:dyDescent="0.25">
      <c r="A38" s="51">
        <v>7</v>
      </c>
      <c r="B38" s="37"/>
      <c r="C38" s="55" t="s">
        <v>49</v>
      </c>
      <c r="D38" s="41"/>
      <c r="E38" s="9" t="s">
        <v>18</v>
      </c>
      <c r="F38" s="52" t="s">
        <v>25</v>
      </c>
      <c r="G38" s="37"/>
      <c r="H38" s="41"/>
      <c r="I38" s="10"/>
      <c r="J38" s="9"/>
      <c r="K38" s="9"/>
      <c r="L38" s="21"/>
      <c r="M38" s="12"/>
      <c r="N38" s="22">
        <f>SUM(N39:N47)</f>
        <v>18605160</v>
      </c>
      <c r="O38" s="32"/>
      <c r="P38" s="12"/>
      <c r="Q38" s="12"/>
      <c r="R38" s="12"/>
      <c r="S38" s="22">
        <f>SUM(S39:S47)</f>
        <v>17703843.359999999</v>
      </c>
    </row>
    <row r="39" spans="1:19" ht="15.75" x14ac:dyDescent="0.25">
      <c r="A39" s="51"/>
      <c r="B39" s="37">
        <f>B37+1</f>
        <v>21</v>
      </c>
      <c r="C39" s="55"/>
      <c r="D39" s="41" t="s">
        <v>19</v>
      </c>
      <c r="E39" s="41" t="s">
        <v>50</v>
      </c>
      <c r="F39" s="52"/>
      <c r="G39" s="37">
        <v>79</v>
      </c>
      <c r="H39" s="41">
        <v>2</v>
      </c>
      <c r="I39" s="37" t="s">
        <v>26</v>
      </c>
      <c r="J39" s="41" t="s">
        <v>26</v>
      </c>
      <c r="K39" s="41" t="s">
        <v>26</v>
      </c>
      <c r="L39" s="19">
        <v>1230500</v>
      </c>
      <c r="M39" s="12">
        <v>1.68</v>
      </c>
      <c r="N39" s="18">
        <f t="shared" ref="N39:N47" si="19">L39*M39</f>
        <v>2067240</v>
      </c>
      <c r="O39" s="32">
        <v>1</v>
      </c>
      <c r="P39" s="17">
        <v>1.0249999999999999</v>
      </c>
      <c r="Q39" s="17">
        <f t="shared" ref="Q39:Q47" si="20">O39*P39</f>
        <v>1.0249999999999999</v>
      </c>
      <c r="R39" s="17">
        <v>1.0249999999999999</v>
      </c>
      <c r="S39" s="16">
        <f t="shared" ref="S39:S47" si="21">ROUND(N39*Q39,2)</f>
        <v>2118921</v>
      </c>
    </row>
    <row r="40" spans="1:19" ht="15.75" x14ac:dyDescent="0.25">
      <c r="A40" s="51"/>
      <c r="B40" s="37">
        <f t="shared" ref="B40:B47" si="22">B39+1</f>
        <v>22</v>
      </c>
      <c r="C40" s="55"/>
      <c r="D40" s="41" t="s">
        <v>19</v>
      </c>
      <c r="E40" s="41" t="s">
        <v>51</v>
      </c>
      <c r="F40" s="52"/>
      <c r="G40" s="37">
        <v>77</v>
      </c>
      <c r="H40" s="41">
        <v>1</v>
      </c>
      <c r="I40" s="37" t="s">
        <v>22</v>
      </c>
      <c r="J40" s="41" t="s">
        <v>26</v>
      </c>
      <c r="K40" s="41" t="s">
        <v>22</v>
      </c>
      <c r="L40" s="19">
        <v>1230500</v>
      </c>
      <c r="M40" s="12">
        <v>1.68</v>
      </c>
      <c r="N40" s="18">
        <f t="shared" si="19"/>
        <v>2067240</v>
      </c>
      <c r="O40" s="32">
        <v>0.9</v>
      </c>
      <c r="P40" s="17">
        <v>1.0269999999999999</v>
      </c>
      <c r="Q40" s="17">
        <f t="shared" si="20"/>
        <v>0.9242999999999999</v>
      </c>
      <c r="R40" s="17">
        <v>1.0269999999999999</v>
      </c>
      <c r="S40" s="16">
        <f t="shared" si="21"/>
        <v>1910749.93</v>
      </c>
    </row>
    <row r="41" spans="1:19" ht="15.75" x14ac:dyDescent="0.25">
      <c r="A41" s="51"/>
      <c r="B41" s="37">
        <f t="shared" si="22"/>
        <v>23</v>
      </c>
      <c r="C41" s="55"/>
      <c r="D41" s="41" t="s">
        <v>19</v>
      </c>
      <c r="E41" s="41" t="s">
        <v>52</v>
      </c>
      <c r="F41" s="52"/>
      <c r="G41" s="37">
        <v>114</v>
      </c>
      <c r="H41" s="41">
        <v>2</v>
      </c>
      <c r="I41" s="37" t="s">
        <v>26</v>
      </c>
      <c r="J41" s="41" t="s">
        <v>26</v>
      </c>
      <c r="K41" s="41" t="s">
        <v>26</v>
      </c>
      <c r="L41" s="19">
        <v>1230500</v>
      </c>
      <c r="M41" s="12">
        <v>1.68</v>
      </c>
      <c r="N41" s="18">
        <f t="shared" si="19"/>
        <v>2067240</v>
      </c>
      <c r="O41" s="32">
        <v>1</v>
      </c>
      <c r="P41" s="17">
        <v>1.036</v>
      </c>
      <c r="Q41" s="17">
        <f t="shared" si="20"/>
        <v>1.036</v>
      </c>
      <c r="R41" s="17">
        <v>1.036</v>
      </c>
      <c r="S41" s="16">
        <f t="shared" si="21"/>
        <v>2141660.64</v>
      </c>
    </row>
    <row r="42" spans="1:19" ht="15.75" x14ac:dyDescent="0.25">
      <c r="A42" s="51"/>
      <c r="B42" s="37">
        <f t="shared" si="22"/>
        <v>24</v>
      </c>
      <c r="C42" s="55"/>
      <c r="D42" s="41" t="s">
        <v>19</v>
      </c>
      <c r="E42" s="41" t="s">
        <v>53</v>
      </c>
      <c r="F42" s="52"/>
      <c r="G42" s="37">
        <v>34</v>
      </c>
      <c r="H42" s="41">
        <v>1</v>
      </c>
      <c r="I42" s="37" t="s">
        <v>22</v>
      </c>
      <c r="J42" s="41" t="s">
        <v>26</v>
      </c>
      <c r="K42" s="41" t="s">
        <v>22</v>
      </c>
      <c r="L42" s="19">
        <v>1230500</v>
      </c>
      <c r="M42" s="12">
        <v>1.68</v>
      </c>
      <c r="N42" s="18">
        <f t="shared" si="19"/>
        <v>2067240</v>
      </c>
      <c r="O42" s="32">
        <v>0.9</v>
      </c>
      <c r="P42" s="17">
        <v>1.012</v>
      </c>
      <c r="Q42" s="17">
        <f t="shared" si="20"/>
        <v>0.91080000000000005</v>
      </c>
      <c r="R42" s="17">
        <v>1.012</v>
      </c>
      <c r="S42" s="16">
        <f t="shared" si="21"/>
        <v>1882842.19</v>
      </c>
    </row>
    <row r="43" spans="1:19" ht="15.75" x14ac:dyDescent="0.25">
      <c r="A43" s="51"/>
      <c r="B43" s="37">
        <f t="shared" si="22"/>
        <v>25</v>
      </c>
      <c r="C43" s="55"/>
      <c r="D43" s="41" t="s">
        <v>19</v>
      </c>
      <c r="E43" s="41" t="s">
        <v>54</v>
      </c>
      <c r="F43" s="52"/>
      <c r="G43" s="37">
        <v>18</v>
      </c>
      <c r="H43" s="41">
        <v>1</v>
      </c>
      <c r="I43" s="37" t="s">
        <v>22</v>
      </c>
      <c r="J43" s="41" t="s">
        <v>26</v>
      </c>
      <c r="K43" s="41" t="s">
        <v>22</v>
      </c>
      <c r="L43" s="19">
        <v>1230500</v>
      </c>
      <c r="M43" s="12">
        <v>1.68</v>
      </c>
      <c r="N43" s="18">
        <f t="shared" si="19"/>
        <v>2067240</v>
      </c>
      <c r="O43" s="32">
        <v>0.9</v>
      </c>
      <c r="P43" s="17">
        <v>1.006</v>
      </c>
      <c r="Q43" s="17">
        <f t="shared" si="20"/>
        <v>0.90539999999999998</v>
      </c>
      <c r="R43" s="17">
        <v>1.006</v>
      </c>
      <c r="S43" s="16">
        <f t="shared" si="21"/>
        <v>1871679.1</v>
      </c>
    </row>
    <row r="44" spans="1:19" ht="15.75" x14ac:dyDescent="0.25">
      <c r="A44" s="51"/>
      <c r="B44" s="37">
        <f t="shared" si="22"/>
        <v>26</v>
      </c>
      <c r="C44" s="55"/>
      <c r="D44" s="41" t="s">
        <v>19</v>
      </c>
      <c r="E44" s="41" t="s">
        <v>55</v>
      </c>
      <c r="F44" s="52"/>
      <c r="G44" s="37">
        <v>37</v>
      </c>
      <c r="H44" s="41">
        <v>1</v>
      </c>
      <c r="I44" s="37" t="s">
        <v>22</v>
      </c>
      <c r="J44" s="41" t="s">
        <v>26</v>
      </c>
      <c r="K44" s="41" t="s">
        <v>22</v>
      </c>
      <c r="L44" s="19">
        <v>1230500</v>
      </c>
      <c r="M44" s="12">
        <v>1.68</v>
      </c>
      <c r="N44" s="18">
        <f t="shared" si="19"/>
        <v>2067240</v>
      </c>
      <c r="O44" s="32">
        <v>0.9</v>
      </c>
      <c r="P44" s="17">
        <v>1.0129999999999999</v>
      </c>
      <c r="Q44" s="17">
        <f t="shared" si="20"/>
        <v>0.91169999999999995</v>
      </c>
      <c r="R44" s="17">
        <v>1.0129999999999999</v>
      </c>
      <c r="S44" s="16">
        <f t="shared" si="21"/>
        <v>1884702.71</v>
      </c>
    </row>
    <row r="45" spans="1:19" ht="15.75" x14ac:dyDescent="0.25">
      <c r="A45" s="51"/>
      <c r="B45" s="37">
        <f t="shared" si="22"/>
        <v>27</v>
      </c>
      <c r="C45" s="55"/>
      <c r="D45" s="41" t="s">
        <v>19</v>
      </c>
      <c r="E45" s="41" t="s">
        <v>56</v>
      </c>
      <c r="F45" s="52"/>
      <c r="G45" s="37">
        <v>91</v>
      </c>
      <c r="H45" s="41">
        <v>1</v>
      </c>
      <c r="I45" s="37" t="s">
        <v>22</v>
      </c>
      <c r="J45" s="41" t="s">
        <v>26</v>
      </c>
      <c r="K45" s="41" t="s">
        <v>22</v>
      </c>
      <c r="L45" s="19">
        <v>1230500</v>
      </c>
      <c r="M45" s="12">
        <v>1.68</v>
      </c>
      <c r="N45" s="18">
        <f t="shared" si="19"/>
        <v>2067240</v>
      </c>
      <c r="O45" s="32">
        <v>0.9</v>
      </c>
      <c r="P45" s="17">
        <v>1.032</v>
      </c>
      <c r="Q45" s="17">
        <f t="shared" si="20"/>
        <v>0.92880000000000007</v>
      </c>
      <c r="R45" s="17">
        <v>1.032</v>
      </c>
      <c r="S45" s="16">
        <f t="shared" si="21"/>
        <v>1920052.51</v>
      </c>
    </row>
    <row r="46" spans="1:19" ht="15.75" x14ac:dyDescent="0.25">
      <c r="A46" s="51"/>
      <c r="B46" s="37">
        <f t="shared" si="22"/>
        <v>28</v>
      </c>
      <c r="C46" s="55"/>
      <c r="D46" s="41" t="s">
        <v>19</v>
      </c>
      <c r="E46" s="41" t="s">
        <v>57</v>
      </c>
      <c r="F46" s="52"/>
      <c r="G46" s="37">
        <v>28</v>
      </c>
      <c r="H46" s="41">
        <v>1</v>
      </c>
      <c r="I46" s="37" t="s">
        <v>22</v>
      </c>
      <c r="J46" s="41" t="s">
        <v>26</v>
      </c>
      <c r="K46" s="41" t="s">
        <v>22</v>
      </c>
      <c r="L46" s="19">
        <v>1230500</v>
      </c>
      <c r="M46" s="12">
        <v>1.68</v>
      </c>
      <c r="N46" s="18">
        <f t="shared" si="19"/>
        <v>2067240</v>
      </c>
      <c r="O46" s="32">
        <v>0.9</v>
      </c>
      <c r="P46" s="17">
        <v>1.01</v>
      </c>
      <c r="Q46" s="17">
        <f t="shared" si="20"/>
        <v>0.90900000000000003</v>
      </c>
      <c r="R46" s="17">
        <v>1.01</v>
      </c>
      <c r="S46" s="16">
        <f t="shared" si="21"/>
        <v>1879121.16</v>
      </c>
    </row>
    <row r="47" spans="1:19" ht="15.75" x14ac:dyDescent="0.25">
      <c r="A47" s="51"/>
      <c r="B47" s="37">
        <f t="shared" si="22"/>
        <v>29</v>
      </c>
      <c r="C47" s="55"/>
      <c r="D47" s="41" t="s">
        <v>19</v>
      </c>
      <c r="E47" s="41" t="s">
        <v>58</v>
      </c>
      <c r="F47" s="52"/>
      <c r="G47" s="37">
        <v>40</v>
      </c>
      <c r="H47" s="41">
        <v>2</v>
      </c>
      <c r="I47" s="37" t="s">
        <v>26</v>
      </c>
      <c r="J47" s="41" t="s">
        <v>26</v>
      </c>
      <c r="K47" s="41" t="s">
        <v>26</v>
      </c>
      <c r="L47" s="19">
        <v>1230500</v>
      </c>
      <c r="M47" s="12">
        <v>1.68</v>
      </c>
      <c r="N47" s="18">
        <f t="shared" si="19"/>
        <v>2067240</v>
      </c>
      <c r="O47" s="32">
        <v>1</v>
      </c>
      <c r="P47" s="17">
        <v>1.0129999999999999</v>
      </c>
      <c r="Q47" s="17">
        <f t="shared" si="20"/>
        <v>1.0129999999999999</v>
      </c>
      <c r="R47" s="17">
        <v>1.0129999999999999</v>
      </c>
      <c r="S47" s="16">
        <f t="shared" si="21"/>
        <v>2094114.12</v>
      </c>
    </row>
    <row r="48" spans="1:19" ht="15.75" x14ac:dyDescent="0.25">
      <c r="A48" s="51">
        <v>8</v>
      </c>
      <c r="B48" s="37"/>
      <c r="C48" s="55" t="s">
        <v>59</v>
      </c>
      <c r="D48" s="41"/>
      <c r="E48" s="9" t="s">
        <v>17</v>
      </c>
      <c r="F48" s="38"/>
      <c r="G48" s="37"/>
      <c r="H48" s="41"/>
      <c r="I48" s="10"/>
      <c r="J48" s="9"/>
      <c r="K48" s="9"/>
      <c r="L48" s="21"/>
      <c r="M48" s="12"/>
      <c r="N48" s="22">
        <f>N49+N50</f>
        <v>15811925</v>
      </c>
      <c r="O48" s="32"/>
      <c r="P48" s="12"/>
      <c r="Q48" s="12"/>
      <c r="R48" s="12"/>
      <c r="S48" s="22">
        <f>S49+S50</f>
        <v>13867374.459999999</v>
      </c>
    </row>
    <row r="49" spans="1:19" ht="15.75" x14ac:dyDescent="0.25">
      <c r="A49" s="51"/>
      <c r="B49" s="37">
        <f>B47+1</f>
        <v>30</v>
      </c>
      <c r="C49" s="55"/>
      <c r="D49" s="41" t="s">
        <v>19</v>
      </c>
      <c r="E49" s="41" t="s">
        <v>60</v>
      </c>
      <c r="F49" s="35" t="s">
        <v>21</v>
      </c>
      <c r="G49" s="35">
        <v>0</v>
      </c>
      <c r="H49" s="41">
        <v>1</v>
      </c>
      <c r="I49" s="37" t="s">
        <v>22</v>
      </c>
      <c r="J49" s="41" t="s">
        <v>22</v>
      </c>
      <c r="K49" s="41" t="s">
        <v>26</v>
      </c>
      <c r="L49" s="19">
        <v>1230500</v>
      </c>
      <c r="M49" s="12">
        <v>2.57</v>
      </c>
      <c r="N49" s="18">
        <f>L49*M49</f>
        <v>3162385</v>
      </c>
      <c r="O49" s="32">
        <v>0.75</v>
      </c>
      <c r="P49" s="17">
        <v>1</v>
      </c>
      <c r="Q49" s="17">
        <f>O49*P49</f>
        <v>0.75</v>
      </c>
      <c r="R49" s="17">
        <v>1</v>
      </c>
      <c r="S49" s="16">
        <f>ROUND(N49*Q49,2)</f>
        <v>2371788.75</v>
      </c>
    </row>
    <row r="50" spans="1:19" ht="15.75" x14ac:dyDescent="0.25">
      <c r="A50" s="51"/>
      <c r="B50" s="37"/>
      <c r="C50" s="55"/>
      <c r="D50" s="41"/>
      <c r="E50" s="41" t="s">
        <v>18</v>
      </c>
      <c r="F50" s="52" t="s">
        <v>25</v>
      </c>
      <c r="G50" s="37"/>
      <c r="H50" s="41"/>
      <c r="I50" s="37"/>
      <c r="J50" s="41"/>
      <c r="K50" s="41"/>
      <c r="L50" s="21"/>
      <c r="M50" s="12">
        <v>2.57</v>
      </c>
      <c r="N50" s="22">
        <f>SUM(N51:N54)</f>
        <v>12649540</v>
      </c>
      <c r="O50" s="32"/>
      <c r="P50" s="12"/>
      <c r="Q50" s="12"/>
      <c r="R50" s="12"/>
      <c r="S50" s="22">
        <f>SUM(S51:S54)</f>
        <v>11495585.709999999</v>
      </c>
    </row>
    <row r="51" spans="1:19" ht="15.75" x14ac:dyDescent="0.25">
      <c r="A51" s="51"/>
      <c r="B51" s="37">
        <f>B49+1</f>
        <v>31</v>
      </c>
      <c r="C51" s="55"/>
      <c r="D51" s="41" t="s">
        <v>19</v>
      </c>
      <c r="E51" s="41" t="s">
        <v>61</v>
      </c>
      <c r="F51" s="52"/>
      <c r="G51" s="37">
        <v>31</v>
      </c>
      <c r="H51" s="41">
        <v>1</v>
      </c>
      <c r="I51" s="37" t="s">
        <v>22</v>
      </c>
      <c r="J51" s="41" t="s">
        <v>26</v>
      </c>
      <c r="K51" s="41" t="s">
        <v>22</v>
      </c>
      <c r="L51" s="19">
        <v>1230500</v>
      </c>
      <c r="M51" s="12">
        <v>2.57</v>
      </c>
      <c r="N51" s="18">
        <f t="shared" ref="N51:N55" si="23">L51*M51</f>
        <v>3162385</v>
      </c>
      <c r="O51" s="32">
        <v>0.9</v>
      </c>
      <c r="P51" s="17">
        <v>1.0109999999999999</v>
      </c>
      <c r="Q51" s="17">
        <f t="shared" ref="Q51:Q54" si="24">O51*P51</f>
        <v>0.90989999999999993</v>
      </c>
      <c r="R51" s="17">
        <v>1.0109999999999999</v>
      </c>
      <c r="S51" s="16">
        <f t="shared" ref="S51:S54" si="25">ROUND(N51*Q51,2)</f>
        <v>2877454.11</v>
      </c>
    </row>
    <row r="52" spans="1:19" ht="15.75" x14ac:dyDescent="0.25">
      <c r="A52" s="51"/>
      <c r="B52" s="37">
        <f t="shared" ref="B52:B55" si="26">B51+1</f>
        <v>32</v>
      </c>
      <c r="C52" s="55"/>
      <c r="D52" s="41" t="s">
        <v>19</v>
      </c>
      <c r="E52" s="41" t="s">
        <v>62</v>
      </c>
      <c r="F52" s="52"/>
      <c r="G52" s="37">
        <v>37</v>
      </c>
      <c r="H52" s="41">
        <v>1</v>
      </c>
      <c r="I52" s="37" t="s">
        <v>22</v>
      </c>
      <c r="J52" s="41" t="s">
        <v>26</v>
      </c>
      <c r="K52" s="41" t="s">
        <v>22</v>
      </c>
      <c r="L52" s="19">
        <v>1230500</v>
      </c>
      <c r="M52" s="12">
        <v>2.57</v>
      </c>
      <c r="N52" s="18">
        <f t="shared" si="23"/>
        <v>3162385</v>
      </c>
      <c r="O52" s="32">
        <v>0.9</v>
      </c>
      <c r="P52" s="17">
        <v>1.0129999999999999</v>
      </c>
      <c r="Q52" s="17">
        <f t="shared" si="24"/>
        <v>0.91169999999999995</v>
      </c>
      <c r="R52" s="17">
        <v>1.0129999999999999</v>
      </c>
      <c r="S52" s="16">
        <f t="shared" si="25"/>
        <v>2883146.4</v>
      </c>
    </row>
    <row r="53" spans="1:19" ht="15.75" x14ac:dyDescent="0.25">
      <c r="A53" s="51"/>
      <c r="B53" s="37">
        <f t="shared" si="26"/>
        <v>33</v>
      </c>
      <c r="C53" s="55"/>
      <c r="D53" s="41" t="s">
        <v>19</v>
      </c>
      <c r="E53" s="41" t="s">
        <v>63</v>
      </c>
      <c r="F53" s="52"/>
      <c r="G53" s="37">
        <v>9</v>
      </c>
      <c r="H53" s="41">
        <v>1</v>
      </c>
      <c r="I53" s="37" t="s">
        <v>22</v>
      </c>
      <c r="J53" s="41" t="s">
        <v>26</v>
      </c>
      <c r="K53" s="41" t="s">
        <v>22</v>
      </c>
      <c r="L53" s="19">
        <v>1230500</v>
      </c>
      <c r="M53" s="12">
        <v>2.57</v>
      </c>
      <c r="N53" s="18">
        <f t="shared" si="23"/>
        <v>3162385</v>
      </c>
      <c r="O53" s="32">
        <v>0.9</v>
      </c>
      <c r="P53" s="17">
        <v>1.0029999999999999</v>
      </c>
      <c r="Q53" s="17">
        <f t="shared" si="24"/>
        <v>0.90269999999999995</v>
      </c>
      <c r="R53" s="17">
        <v>1.0029999999999999</v>
      </c>
      <c r="S53" s="16">
        <f t="shared" si="25"/>
        <v>2854684.94</v>
      </c>
    </row>
    <row r="54" spans="1:19" ht="15.75" x14ac:dyDescent="0.25">
      <c r="A54" s="51"/>
      <c r="B54" s="37">
        <f t="shared" si="26"/>
        <v>34</v>
      </c>
      <c r="C54" s="55"/>
      <c r="D54" s="41" t="s">
        <v>19</v>
      </c>
      <c r="E54" s="41" t="s">
        <v>64</v>
      </c>
      <c r="F54" s="52"/>
      <c r="G54" s="37">
        <v>35</v>
      </c>
      <c r="H54" s="41">
        <v>1</v>
      </c>
      <c r="I54" s="37" t="s">
        <v>22</v>
      </c>
      <c r="J54" s="41" t="s">
        <v>26</v>
      </c>
      <c r="K54" s="41" t="s">
        <v>22</v>
      </c>
      <c r="L54" s="19">
        <v>1230500</v>
      </c>
      <c r="M54" s="12">
        <v>2.57</v>
      </c>
      <c r="N54" s="18">
        <f t="shared" si="23"/>
        <v>3162385</v>
      </c>
      <c r="O54" s="32">
        <v>0.9</v>
      </c>
      <c r="P54" s="17">
        <v>1.012</v>
      </c>
      <c r="Q54" s="17">
        <f t="shared" si="24"/>
        <v>0.91080000000000005</v>
      </c>
      <c r="R54" s="17">
        <v>1.012</v>
      </c>
      <c r="S54" s="16">
        <f t="shared" si="25"/>
        <v>2880300.26</v>
      </c>
    </row>
    <row r="55" spans="1:19" ht="47.25" x14ac:dyDescent="0.25">
      <c r="A55" s="37">
        <v>9</v>
      </c>
      <c r="B55" s="37">
        <f t="shared" si="26"/>
        <v>35</v>
      </c>
      <c r="C55" s="41" t="s">
        <v>65</v>
      </c>
      <c r="D55" s="41" t="s">
        <v>19</v>
      </c>
      <c r="E55" s="41" t="s">
        <v>66</v>
      </c>
      <c r="F55" s="38" t="s">
        <v>25</v>
      </c>
      <c r="G55" s="37">
        <v>100</v>
      </c>
      <c r="H55" s="41">
        <v>1</v>
      </c>
      <c r="I55" s="37" t="s">
        <v>22</v>
      </c>
      <c r="J55" s="41" t="s">
        <v>26</v>
      </c>
      <c r="K55" s="41" t="s">
        <v>22</v>
      </c>
      <c r="L55" s="19">
        <v>1230500</v>
      </c>
      <c r="M55" s="12">
        <v>1.68</v>
      </c>
      <c r="N55" s="20">
        <f t="shared" si="23"/>
        <v>2067240</v>
      </c>
      <c r="O55" s="32">
        <v>0.9</v>
      </c>
      <c r="P55" s="17">
        <v>1.0349999999999999</v>
      </c>
      <c r="Q55" s="17">
        <f>O55*P55</f>
        <v>0.93149999999999999</v>
      </c>
      <c r="R55" s="17">
        <v>1.0349999999999999</v>
      </c>
      <c r="S55" s="20">
        <f>N55*Q55</f>
        <v>1925634.06</v>
      </c>
    </row>
    <row r="56" spans="1:19" ht="15.75" x14ac:dyDescent="0.25">
      <c r="A56" s="51">
        <v>10</v>
      </c>
      <c r="B56" s="37"/>
      <c r="C56" s="56" t="s">
        <v>67</v>
      </c>
      <c r="D56" s="23"/>
      <c r="E56" s="24" t="s">
        <v>18</v>
      </c>
      <c r="F56" s="38"/>
      <c r="G56" s="37"/>
      <c r="H56" s="41"/>
      <c r="I56" s="10"/>
      <c r="J56" s="9"/>
      <c r="K56" s="9"/>
      <c r="L56" s="21"/>
      <c r="M56" s="12"/>
      <c r="N56" s="22">
        <f>N57+N65+N63</f>
        <v>16128700</v>
      </c>
      <c r="O56" s="32"/>
      <c r="P56" s="12"/>
      <c r="Q56" s="12"/>
      <c r="R56" s="12"/>
      <c r="S56" s="22">
        <f>S57+S65+S63</f>
        <v>14320848.439999999</v>
      </c>
    </row>
    <row r="57" spans="1:19" ht="15.75" x14ac:dyDescent="0.25">
      <c r="A57" s="51"/>
      <c r="B57" s="37"/>
      <c r="C57" s="56"/>
      <c r="D57" s="23"/>
      <c r="E57" s="42" t="s">
        <v>18</v>
      </c>
      <c r="F57" s="52" t="s">
        <v>25</v>
      </c>
      <c r="G57" s="37"/>
      <c r="H57" s="41"/>
      <c r="I57" s="37"/>
      <c r="J57" s="41"/>
      <c r="K57" s="41"/>
      <c r="L57" s="21"/>
      <c r="M57" s="12"/>
      <c r="N57" s="22">
        <f>SUM(N58:N62)</f>
        <v>8613500</v>
      </c>
      <c r="O57" s="32"/>
      <c r="P57" s="12"/>
      <c r="Q57" s="12"/>
      <c r="R57" s="12"/>
      <c r="S57" s="22">
        <f>SUM(S58:S62)</f>
        <v>8025025.6799999997</v>
      </c>
    </row>
    <row r="58" spans="1:19" ht="15.75" x14ac:dyDescent="0.25">
      <c r="A58" s="51"/>
      <c r="B58" s="37">
        <f>B55+1</f>
        <v>36</v>
      </c>
      <c r="C58" s="56"/>
      <c r="D58" s="42" t="s">
        <v>19</v>
      </c>
      <c r="E58" s="42" t="s">
        <v>68</v>
      </c>
      <c r="F58" s="52"/>
      <c r="G58" s="37">
        <v>177</v>
      </c>
      <c r="H58" s="41">
        <v>1</v>
      </c>
      <c r="I58" s="37" t="s">
        <v>22</v>
      </c>
      <c r="J58" s="41" t="s">
        <v>26</v>
      </c>
      <c r="K58" s="41" t="s">
        <v>22</v>
      </c>
      <c r="L58" s="19">
        <v>1230500</v>
      </c>
      <c r="M58" s="12">
        <v>1.4</v>
      </c>
      <c r="N58" s="18">
        <f>L58*M58</f>
        <v>1722700</v>
      </c>
      <c r="O58" s="32">
        <v>0.9</v>
      </c>
      <c r="P58" s="17">
        <v>1.0620000000000001</v>
      </c>
      <c r="Q58" s="17">
        <f t="shared" ref="Q58:Q62" si="27">O58*P58</f>
        <v>0.95580000000000009</v>
      </c>
      <c r="R58" s="17">
        <v>1.0620000000000001</v>
      </c>
      <c r="S58" s="16">
        <f t="shared" ref="S58:S62" si="28">ROUND(N58*Q58,2)</f>
        <v>1646556.66</v>
      </c>
    </row>
    <row r="59" spans="1:19" ht="15.75" x14ac:dyDescent="0.25">
      <c r="A59" s="51"/>
      <c r="B59" s="37">
        <f t="shared" ref="B59:B62" si="29">B58+1</f>
        <v>37</v>
      </c>
      <c r="C59" s="56"/>
      <c r="D59" s="42" t="s">
        <v>19</v>
      </c>
      <c r="E59" s="42" t="s">
        <v>69</v>
      </c>
      <c r="F59" s="52"/>
      <c r="G59" s="37">
        <v>168</v>
      </c>
      <c r="H59" s="41">
        <v>1</v>
      </c>
      <c r="I59" s="37" t="s">
        <v>22</v>
      </c>
      <c r="J59" s="41" t="s">
        <v>26</v>
      </c>
      <c r="K59" s="41" t="s">
        <v>22</v>
      </c>
      <c r="L59" s="19">
        <v>1230500</v>
      </c>
      <c r="M59" s="12">
        <v>1.4</v>
      </c>
      <c r="N59" s="18">
        <f>L59*M59</f>
        <v>1722700</v>
      </c>
      <c r="O59" s="32">
        <v>0.9</v>
      </c>
      <c r="P59" s="17">
        <v>1.0589999999999999</v>
      </c>
      <c r="Q59" s="17">
        <f t="shared" si="27"/>
        <v>0.95309999999999995</v>
      </c>
      <c r="R59" s="17">
        <v>1.0589999999999999</v>
      </c>
      <c r="S59" s="16">
        <f t="shared" si="28"/>
        <v>1641905.37</v>
      </c>
    </row>
    <row r="60" spans="1:19" ht="15.75" x14ac:dyDescent="0.25">
      <c r="A60" s="51"/>
      <c r="B60" s="37">
        <f t="shared" si="29"/>
        <v>38</v>
      </c>
      <c r="C60" s="56"/>
      <c r="D60" s="42" t="s">
        <v>19</v>
      </c>
      <c r="E60" s="42" t="s">
        <v>70</v>
      </c>
      <c r="F60" s="52"/>
      <c r="G60" s="37">
        <v>55</v>
      </c>
      <c r="H60" s="41">
        <v>1</v>
      </c>
      <c r="I60" s="37" t="s">
        <v>22</v>
      </c>
      <c r="J60" s="41" t="s">
        <v>26</v>
      </c>
      <c r="K60" s="41" t="s">
        <v>22</v>
      </c>
      <c r="L60" s="19">
        <v>1230500</v>
      </c>
      <c r="M60" s="12">
        <v>1.4</v>
      </c>
      <c r="N60" s="18">
        <f>L60*M60</f>
        <v>1722700</v>
      </c>
      <c r="O60" s="32">
        <v>0.9</v>
      </c>
      <c r="P60" s="17">
        <v>1.0189999999999999</v>
      </c>
      <c r="Q60" s="17">
        <f t="shared" si="27"/>
        <v>0.91709999999999992</v>
      </c>
      <c r="R60" s="17">
        <v>1.0189999999999999</v>
      </c>
      <c r="S60" s="16">
        <f t="shared" si="28"/>
        <v>1579888.17</v>
      </c>
    </row>
    <row r="61" spans="1:19" ht="15.75" x14ac:dyDescent="0.25">
      <c r="A61" s="51"/>
      <c r="B61" s="37">
        <f t="shared" si="29"/>
        <v>39</v>
      </c>
      <c r="C61" s="56"/>
      <c r="D61" s="42" t="s">
        <v>19</v>
      </c>
      <c r="E61" s="42" t="s">
        <v>71</v>
      </c>
      <c r="F61" s="52"/>
      <c r="G61" s="37">
        <v>38</v>
      </c>
      <c r="H61" s="41">
        <v>1</v>
      </c>
      <c r="I61" s="37" t="s">
        <v>22</v>
      </c>
      <c r="J61" s="41" t="s">
        <v>26</v>
      </c>
      <c r="K61" s="41" t="s">
        <v>22</v>
      </c>
      <c r="L61" s="19">
        <v>1230500</v>
      </c>
      <c r="M61" s="12">
        <v>1.4</v>
      </c>
      <c r="N61" s="18">
        <f>L61*M61</f>
        <v>1722700</v>
      </c>
      <c r="O61" s="32">
        <v>0.9</v>
      </c>
      <c r="P61" s="17">
        <v>1.0129999999999999</v>
      </c>
      <c r="Q61" s="17">
        <f t="shared" si="27"/>
        <v>0.91169999999999995</v>
      </c>
      <c r="R61" s="17">
        <v>1.0129999999999999</v>
      </c>
      <c r="S61" s="16">
        <f t="shared" si="28"/>
        <v>1570585.59</v>
      </c>
    </row>
    <row r="62" spans="1:19" ht="15.75" x14ac:dyDescent="0.25">
      <c r="A62" s="51"/>
      <c r="B62" s="37">
        <f t="shared" si="29"/>
        <v>40</v>
      </c>
      <c r="C62" s="56"/>
      <c r="D62" s="42" t="s">
        <v>19</v>
      </c>
      <c r="E62" s="42" t="s">
        <v>72</v>
      </c>
      <c r="F62" s="52"/>
      <c r="G62" s="37">
        <v>66</v>
      </c>
      <c r="H62" s="41">
        <v>1</v>
      </c>
      <c r="I62" s="37" t="s">
        <v>22</v>
      </c>
      <c r="J62" s="41" t="s">
        <v>26</v>
      </c>
      <c r="K62" s="41" t="s">
        <v>22</v>
      </c>
      <c r="L62" s="19">
        <v>1230500</v>
      </c>
      <c r="M62" s="12">
        <v>1.4</v>
      </c>
      <c r="N62" s="18">
        <f>L62*M62</f>
        <v>1722700</v>
      </c>
      <c r="O62" s="32">
        <v>0.9</v>
      </c>
      <c r="P62" s="17">
        <v>1.0229999999999999</v>
      </c>
      <c r="Q62" s="17">
        <f t="shared" si="27"/>
        <v>0.92069999999999996</v>
      </c>
      <c r="R62" s="17">
        <v>1.0229999999999999</v>
      </c>
      <c r="S62" s="16">
        <f t="shared" si="28"/>
        <v>1586089.89</v>
      </c>
    </row>
    <row r="63" spans="1:19" ht="15.75" x14ac:dyDescent="0.25">
      <c r="A63" s="51"/>
      <c r="B63" s="37"/>
      <c r="C63" s="56"/>
      <c r="D63" s="41"/>
      <c r="E63" s="41" t="s">
        <v>18</v>
      </c>
      <c r="F63" s="52" t="s">
        <v>73</v>
      </c>
      <c r="G63" s="37"/>
      <c r="H63" s="41"/>
      <c r="I63" s="37"/>
      <c r="J63" s="41"/>
      <c r="K63" s="41"/>
      <c r="L63" s="21"/>
      <c r="M63" s="12"/>
      <c r="N63" s="22">
        <f>SUM(N64:N64)</f>
        <v>3445260</v>
      </c>
      <c r="O63" s="32"/>
      <c r="P63" s="12"/>
      <c r="Q63" s="12"/>
      <c r="R63" s="12"/>
      <c r="S63" s="22">
        <f>SUM(S64:S64)</f>
        <v>3243367.76</v>
      </c>
    </row>
    <row r="64" spans="1:19" ht="15.75" x14ac:dyDescent="0.25">
      <c r="A64" s="51"/>
      <c r="B64" s="37">
        <f>B62+1</f>
        <v>41</v>
      </c>
      <c r="C64" s="56"/>
      <c r="D64" s="41" t="s">
        <v>19</v>
      </c>
      <c r="E64" s="42" t="s">
        <v>74</v>
      </c>
      <c r="F64" s="52"/>
      <c r="G64" s="37">
        <v>261</v>
      </c>
      <c r="H64" s="41">
        <v>1</v>
      </c>
      <c r="I64" s="37" t="s">
        <v>22</v>
      </c>
      <c r="J64" s="41" t="s">
        <v>26</v>
      </c>
      <c r="K64" s="41" t="s">
        <v>22</v>
      </c>
      <c r="L64" s="19">
        <v>2460900</v>
      </c>
      <c r="M64" s="12">
        <v>1.4</v>
      </c>
      <c r="N64" s="18">
        <f t="shared" ref="N64" si="30">L64*M64</f>
        <v>3445260</v>
      </c>
      <c r="O64" s="32">
        <v>0.9</v>
      </c>
      <c r="P64" s="17">
        <v>1.046</v>
      </c>
      <c r="Q64" s="17">
        <f>O64*P64</f>
        <v>0.94140000000000001</v>
      </c>
      <c r="R64" s="17">
        <v>1.046</v>
      </c>
      <c r="S64" s="16">
        <f>ROUND(N64*Q64,2)</f>
        <v>3243367.76</v>
      </c>
    </row>
    <row r="65" spans="1:19" ht="15.75" x14ac:dyDescent="0.25">
      <c r="A65" s="51"/>
      <c r="B65" s="37"/>
      <c r="C65" s="56"/>
      <c r="D65" s="42"/>
      <c r="E65" s="42" t="s">
        <v>18</v>
      </c>
      <c r="F65" s="52" t="s">
        <v>75</v>
      </c>
      <c r="G65" s="37"/>
      <c r="H65" s="41"/>
      <c r="I65" s="37"/>
      <c r="J65" s="41"/>
      <c r="K65" s="41"/>
      <c r="L65" s="21"/>
      <c r="M65" s="12"/>
      <c r="N65" s="22">
        <f>SUM(N66:N66)</f>
        <v>4069939.9999999995</v>
      </c>
      <c r="O65" s="32"/>
      <c r="P65" s="12"/>
      <c r="Q65" s="12"/>
      <c r="R65" s="12"/>
      <c r="S65" s="22">
        <f>SUM(S66:S66)</f>
        <v>3052455</v>
      </c>
    </row>
    <row r="66" spans="1:19" ht="15.75" x14ac:dyDescent="0.25">
      <c r="A66" s="51"/>
      <c r="B66" s="37">
        <f>B64+1</f>
        <v>42</v>
      </c>
      <c r="C66" s="56"/>
      <c r="D66" s="42" t="s">
        <v>19</v>
      </c>
      <c r="E66" s="42" t="s">
        <v>76</v>
      </c>
      <c r="F66" s="52"/>
      <c r="G66" s="37">
        <v>796</v>
      </c>
      <c r="H66" s="41">
        <v>0</v>
      </c>
      <c r="I66" s="37" t="s">
        <v>22</v>
      </c>
      <c r="J66" s="41" t="s">
        <v>26</v>
      </c>
      <c r="K66" s="41" t="s">
        <v>22</v>
      </c>
      <c r="L66" s="19">
        <v>2907100</v>
      </c>
      <c r="M66" s="12">
        <v>1.4</v>
      </c>
      <c r="N66" s="18">
        <f>L66*M66</f>
        <v>4069939.9999999995</v>
      </c>
      <c r="O66" s="32">
        <v>0.75</v>
      </c>
      <c r="P66" s="17">
        <v>1</v>
      </c>
      <c r="Q66" s="17">
        <f>O66*P66</f>
        <v>0.75</v>
      </c>
      <c r="R66" s="17">
        <v>1</v>
      </c>
      <c r="S66" s="16">
        <f>ROUND(N66*Q66,2)</f>
        <v>3052455</v>
      </c>
    </row>
    <row r="67" spans="1:19" ht="15.6" customHeight="1" x14ac:dyDescent="0.25">
      <c r="A67" s="51">
        <v>11</v>
      </c>
      <c r="B67" s="37"/>
      <c r="C67" s="55" t="s">
        <v>77</v>
      </c>
      <c r="D67" s="41"/>
      <c r="E67" s="9" t="s">
        <v>18</v>
      </c>
      <c r="F67" s="38"/>
      <c r="G67" s="37"/>
      <c r="H67" s="41"/>
      <c r="I67" s="10"/>
      <c r="J67" s="9"/>
      <c r="K67" s="9"/>
      <c r="L67" s="21"/>
      <c r="M67" s="12"/>
      <c r="N67" s="22">
        <f>N68+N72+N85+N88</f>
        <v>33355700</v>
      </c>
      <c r="O67" s="32"/>
      <c r="P67" s="12"/>
      <c r="Q67" s="12"/>
      <c r="R67" s="12"/>
      <c r="S67" s="22">
        <f>S68+S72+S85+S87</f>
        <v>28895706.119999997</v>
      </c>
    </row>
    <row r="68" spans="1:19" ht="15.75" x14ac:dyDescent="0.25">
      <c r="A68" s="51"/>
      <c r="B68" s="37"/>
      <c r="C68" s="55"/>
      <c r="D68" s="41"/>
      <c r="E68" s="41" t="s">
        <v>18</v>
      </c>
      <c r="F68" s="52" t="s">
        <v>21</v>
      </c>
      <c r="G68" s="37"/>
      <c r="H68" s="41"/>
      <c r="I68" s="37"/>
      <c r="J68" s="41"/>
      <c r="K68" s="41"/>
      <c r="L68" s="25"/>
      <c r="M68" s="12"/>
      <c r="N68" s="26">
        <f>SUM(N69:N71)</f>
        <v>5168100</v>
      </c>
      <c r="O68" s="32"/>
      <c r="P68" s="12"/>
      <c r="Q68" s="12"/>
      <c r="R68" s="12"/>
      <c r="S68" s="22">
        <f>SUM(S69:S71)</f>
        <v>3462196.33</v>
      </c>
    </row>
    <row r="69" spans="1:19" ht="19.899999999999999" customHeight="1" x14ac:dyDescent="0.25">
      <c r="A69" s="51"/>
      <c r="B69" s="37">
        <f>B66+1</f>
        <v>43</v>
      </c>
      <c r="C69" s="55"/>
      <c r="D69" s="41" t="s">
        <v>19</v>
      </c>
      <c r="E69" s="41" t="s">
        <v>78</v>
      </c>
      <c r="F69" s="52"/>
      <c r="G69" s="37">
        <v>10</v>
      </c>
      <c r="H69" s="41">
        <v>1</v>
      </c>
      <c r="I69" s="37" t="s">
        <v>22</v>
      </c>
      <c r="J69" s="41" t="s">
        <v>22</v>
      </c>
      <c r="K69" s="41" t="s">
        <v>26</v>
      </c>
      <c r="L69" s="19">
        <v>1230500</v>
      </c>
      <c r="M69" s="12">
        <v>1.4</v>
      </c>
      <c r="N69" s="18">
        <f>L69*M69</f>
        <v>1722700</v>
      </c>
      <c r="O69" s="32">
        <v>0.75</v>
      </c>
      <c r="P69" s="17">
        <v>1.004</v>
      </c>
      <c r="Q69" s="17">
        <f t="shared" ref="Q69:Q71" si="31">O69*P69</f>
        <v>0.753</v>
      </c>
      <c r="R69" s="17">
        <v>1.004</v>
      </c>
      <c r="S69" s="16">
        <f t="shared" ref="S69:S71" si="32">ROUND(N69*Q69,2)</f>
        <v>1297193.1000000001</v>
      </c>
    </row>
    <row r="70" spans="1:19" ht="15.75" x14ac:dyDescent="0.25">
      <c r="A70" s="51"/>
      <c r="B70" s="37">
        <f>B69+1</f>
        <v>44</v>
      </c>
      <c r="C70" s="55"/>
      <c r="D70" s="41" t="s">
        <v>19</v>
      </c>
      <c r="E70" s="41" t="s">
        <v>79</v>
      </c>
      <c r="F70" s="52"/>
      <c r="G70" s="37">
        <v>21</v>
      </c>
      <c r="H70" s="41">
        <v>1</v>
      </c>
      <c r="I70" s="37" t="s">
        <v>22</v>
      </c>
      <c r="J70" s="41" t="s">
        <v>22</v>
      </c>
      <c r="K70" s="41" t="s">
        <v>26</v>
      </c>
      <c r="L70" s="19">
        <v>1230500</v>
      </c>
      <c r="M70" s="12">
        <v>1.4</v>
      </c>
      <c r="N70" s="18">
        <f t="shared" ref="N70" si="33">L70*M70</f>
        <v>1722700</v>
      </c>
      <c r="O70" s="32">
        <v>0.75</v>
      </c>
      <c r="P70" s="17">
        <v>1.0089999999999999</v>
      </c>
      <c r="Q70" s="17">
        <f t="shared" si="31"/>
        <v>0.75674999999999992</v>
      </c>
      <c r="R70" s="17">
        <v>1.0089999999999999</v>
      </c>
      <c r="S70" s="16">
        <f t="shared" si="32"/>
        <v>1303653.23</v>
      </c>
    </row>
    <row r="71" spans="1:19" ht="15.75" x14ac:dyDescent="0.25">
      <c r="A71" s="51"/>
      <c r="B71" s="37">
        <f>B70+1</f>
        <v>45</v>
      </c>
      <c r="C71" s="55"/>
      <c r="D71" s="41" t="s">
        <v>19</v>
      </c>
      <c r="E71" s="41" t="s">
        <v>80</v>
      </c>
      <c r="F71" s="52"/>
      <c r="G71" s="37">
        <v>5</v>
      </c>
      <c r="H71" s="41">
        <v>0</v>
      </c>
      <c r="I71" s="37" t="s">
        <v>22</v>
      </c>
      <c r="J71" s="41" t="s">
        <v>22</v>
      </c>
      <c r="K71" s="41" t="s">
        <v>22</v>
      </c>
      <c r="L71" s="19">
        <v>1230500</v>
      </c>
      <c r="M71" s="12">
        <v>1.4</v>
      </c>
      <c r="N71" s="18">
        <f>L71*M71</f>
        <v>1722700</v>
      </c>
      <c r="O71" s="32">
        <v>0.5</v>
      </c>
      <c r="P71" s="17">
        <v>1</v>
      </c>
      <c r="Q71" s="17">
        <f t="shared" si="31"/>
        <v>0.5</v>
      </c>
      <c r="R71" s="17">
        <v>1</v>
      </c>
      <c r="S71" s="16">
        <f t="shared" si="32"/>
        <v>861350</v>
      </c>
    </row>
    <row r="72" spans="1:19" ht="15.75" x14ac:dyDescent="0.25">
      <c r="A72" s="51"/>
      <c r="B72" s="37"/>
      <c r="C72" s="55"/>
      <c r="D72" s="41"/>
      <c r="E72" s="41" t="s">
        <v>18</v>
      </c>
      <c r="F72" s="52" t="s">
        <v>25</v>
      </c>
      <c r="G72" s="37"/>
      <c r="H72" s="41"/>
      <c r="I72" s="37"/>
      <c r="J72" s="41"/>
      <c r="K72" s="41"/>
      <c r="L72" s="21"/>
      <c r="M72" s="12"/>
      <c r="N72" s="22">
        <f>SUM(N73:N84)</f>
        <v>20672400</v>
      </c>
      <c r="O72" s="32"/>
      <c r="P72" s="12"/>
      <c r="Q72" s="12"/>
      <c r="R72" s="12"/>
      <c r="S72" s="22">
        <f>SUM(S73:S84)</f>
        <v>17880075.57</v>
      </c>
    </row>
    <row r="73" spans="1:19" ht="15.75" x14ac:dyDescent="0.25">
      <c r="A73" s="51"/>
      <c r="B73" s="37">
        <f>B71+1</f>
        <v>46</v>
      </c>
      <c r="C73" s="55"/>
      <c r="D73" s="41" t="s">
        <v>19</v>
      </c>
      <c r="E73" s="41" t="s">
        <v>81</v>
      </c>
      <c r="F73" s="52"/>
      <c r="G73" s="37">
        <v>34</v>
      </c>
      <c r="H73" s="41">
        <v>1</v>
      </c>
      <c r="I73" s="37" t="s">
        <v>22</v>
      </c>
      <c r="J73" s="41" t="s">
        <v>26</v>
      </c>
      <c r="K73" s="41" t="s">
        <v>22</v>
      </c>
      <c r="L73" s="19">
        <v>1230500</v>
      </c>
      <c r="M73" s="12">
        <v>1.4</v>
      </c>
      <c r="N73" s="18">
        <f t="shared" ref="N73:N84" si="34">L73*M73</f>
        <v>1722700</v>
      </c>
      <c r="O73" s="32">
        <v>0.9</v>
      </c>
      <c r="P73" s="17">
        <v>1</v>
      </c>
      <c r="Q73" s="17">
        <f t="shared" ref="Q73:Q84" si="35">O73*P73</f>
        <v>0.9</v>
      </c>
      <c r="R73" s="17">
        <v>1</v>
      </c>
      <c r="S73" s="16">
        <f t="shared" ref="S73:S84" si="36">ROUND(N73*Q73,2)</f>
        <v>1550430</v>
      </c>
    </row>
    <row r="74" spans="1:19" ht="15.75" x14ac:dyDescent="0.25">
      <c r="A74" s="51"/>
      <c r="B74" s="37">
        <f>B73+1</f>
        <v>47</v>
      </c>
      <c r="C74" s="55"/>
      <c r="D74" s="41" t="s">
        <v>19</v>
      </c>
      <c r="E74" s="41" t="s">
        <v>82</v>
      </c>
      <c r="F74" s="52"/>
      <c r="G74" s="37">
        <v>110</v>
      </c>
      <c r="H74" s="41">
        <v>1</v>
      </c>
      <c r="I74" s="37" t="s">
        <v>22</v>
      </c>
      <c r="J74" s="41" t="s">
        <v>26</v>
      </c>
      <c r="K74" s="41" t="s">
        <v>22</v>
      </c>
      <c r="L74" s="19">
        <v>1230500</v>
      </c>
      <c r="M74" s="12">
        <v>1.4</v>
      </c>
      <c r="N74" s="18">
        <f t="shared" si="34"/>
        <v>1722700</v>
      </c>
      <c r="O74" s="32">
        <v>0.9</v>
      </c>
      <c r="P74" s="17">
        <v>1.038</v>
      </c>
      <c r="Q74" s="17">
        <f t="shared" si="35"/>
        <v>0.93420000000000003</v>
      </c>
      <c r="R74" s="17">
        <v>1.038</v>
      </c>
      <c r="S74" s="16">
        <f t="shared" si="36"/>
        <v>1609346.34</v>
      </c>
    </row>
    <row r="75" spans="1:19" ht="15.75" x14ac:dyDescent="0.25">
      <c r="A75" s="51"/>
      <c r="B75" s="37">
        <f t="shared" ref="B75:B84" si="37">B74+1</f>
        <v>48</v>
      </c>
      <c r="C75" s="55"/>
      <c r="D75" s="41" t="s">
        <v>19</v>
      </c>
      <c r="E75" s="41" t="s">
        <v>83</v>
      </c>
      <c r="F75" s="52"/>
      <c r="G75" s="37">
        <v>166</v>
      </c>
      <c r="H75" s="41">
        <v>1</v>
      </c>
      <c r="I75" s="37" t="s">
        <v>22</v>
      </c>
      <c r="J75" s="41" t="s">
        <v>26</v>
      </c>
      <c r="K75" s="41" t="s">
        <v>22</v>
      </c>
      <c r="L75" s="19">
        <v>1230500</v>
      </c>
      <c r="M75" s="12">
        <v>1.4</v>
      </c>
      <c r="N75" s="18">
        <f t="shared" si="34"/>
        <v>1722700</v>
      </c>
      <c r="O75" s="32">
        <v>0.9</v>
      </c>
      <c r="P75" s="17">
        <v>1.0580000000000001</v>
      </c>
      <c r="Q75" s="17">
        <f t="shared" si="35"/>
        <v>0.95220000000000005</v>
      </c>
      <c r="R75" s="17">
        <v>1.0580000000000001</v>
      </c>
      <c r="S75" s="16">
        <f t="shared" si="36"/>
        <v>1640354.94</v>
      </c>
    </row>
    <row r="76" spans="1:19" ht="15.75" x14ac:dyDescent="0.25">
      <c r="A76" s="51"/>
      <c r="B76" s="37">
        <f t="shared" si="37"/>
        <v>49</v>
      </c>
      <c r="C76" s="55"/>
      <c r="D76" s="41" t="s">
        <v>19</v>
      </c>
      <c r="E76" s="41" t="s">
        <v>84</v>
      </c>
      <c r="F76" s="52"/>
      <c r="G76" s="37">
        <v>104</v>
      </c>
      <c r="H76" s="41">
        <v>1</v>
      </c>
      <c r="I76" s="37" t="s">
        <v>22</v>
      </c>
      <c r="J76" s="41" t="s">
        <v>26</v>
      </c>
      <c r="K76" s="41" t="s">
        <v>22</v>
      </c>
      <c r="L76" s="19">
        <v>1230500</v>
      </c>
      <c r="M76" s="12">
        <v>1.4</v>
      </c>
      <c r="N76" s="18">
        <f t="shared" si="34"/>
        <v>1722700</v>
      </c>
      <c r="O76" s="32">
        <v>0.9</v>
      </c>
      <c r="P76" s="17">
        <v>1.036</v>
      </c>
      <c r="Q76" s="17">
        <f t="shared" si="35"/>
        <v>0.93240000000000001</v>
      </c>
      <c r="R76" s="17">
        <v>1.036</v>
      </c>
      <c r="S76" s="16">
        <f t="shared" si="36"/>
        <v>1606245.48</v>
      </c>
    </row>
    <row r="77" spans="1:19" ht="15.75" x14ac:dyDescent="0.25">
      <c r="A77" s="51"/>
      <c r="B77" s="37">
        <f t="shared" si="37"/>
        <v>50</v>
      </c>
      <c r="C77" s="55"/>
      <c r="D77" s="41" t="s">
        <v>19</v>
      </c>
      <c r="E77" s="41" t="s">
        <v>85</v>
      </c>
      <c r="F77" s="52"/>
      <c r="G77" s="37">
        <v>59</v>
      </c>
      <c r="H77" s="41">
        <v>1</v>
      </c>
      <c r="I77" s="37" t="s">
        <v>22</v>
      </c>
      <c r="J77" s="41" t="s">
        <v>26</v>
      </c>
      <c r="K77" s="41" t="s">
        <v>22</v>
      </c>
      <c r="L77" s="19">
        <v>1230500</v>
      </c>
      <c r="M77" s="12">
        <v>1.4</v>
      </c>
      <c r="N77" s="18">
        <f t="shared" si="34"/>
        <v>1722700</v>
      </c>
      <c r="O77" s="32">
        <v>0.9</v>
      </c>
      <c r="P77" s="17">
        <v>1</v>
      </c>
      <c r="Q77" s="17">
        <f t="shared" si="35"/>
        <v>0.9</v>
      </c>
      <c r="R77" s="17">
        <v>1</v>
      </c>
      <c r="S77" s="16">
        <f t="shared" si="36"/>
        <v>1550430</v>
      </c>
    </row>
    <row r="78" spans="1:19" ht="15.75" x14ac:dyDescent="0.25">
      <c r="A78" s="51"/>
      <c r="B78" s="37">
        <f t="shared" si="37"/>
        <v>51</v>
      </c>
      <c r="C78" s="55"/>
      <c r="D78" s="41" t="s">
        <v>19</v>
      </c>
      <c r="E78" s="41" t="s">
        <v>86</v>
      </c>
      <c r="F78" s="52"/>
      <c r="G78" s="37">
        <v>153</v>
      </c>
      <c r="H78" s="41">
        <v>1</v>
      </c>
      <c r="I78" s="37" t="s">
        <v>22</v>
      </c>
      <c r="J78" s="41" t="s">
        <v>26</v>
      </c>
      <c r="K78" s="41" t="s">
        <v>22</v>
      </c>
      <c r="L78" s="19">
        <v>1230500</v>
      </c>
      <c r="M78" s="12">
        <v>1.4</v>
      </c>
      <c r="N78" s="18">
        <f t="shared" si="34"/>
        <v>1722700</v>
      </c>
      <c r="O78" s="32">
        <v>0.9</v>
      </c>
      <c r="P78" s="17">
        <v>1.054</v>
      </c>
      <c r="Q78" s="17">
        <f t="shared" si="35"/>
        <v>0.94860000000000011</v>
      </c>
      <c r="R78" s="17">
        <v>1.054</v>
      </c>
      <c r="S78" s="16">
        <f t="shared" si="36"/>
        <v>1634153.22</v>
      </c>
    </row>
    <row r="79" spans="1:19" ht="15.75" x14ac:dyDescent="0.25">
      <c r="A79" s="51"/>
      <c r="B79" s="37">
        <f t="shared" si="37"/>
        <v>52</v>
      </c>
      <c r="C79" s="55"/>
      <c r="D79" s="41" t="s">
        <v>19</v>
      </c>
      <c r="E79" s="41" t="s">
        <v>87</v>
      </c>
      <c r="F79" s="52"/>
      <c r="G79" s="37">
        <v>37</v>
      </c>
      <c r="H79" s="41">
        <v>1</v>
      </c>
      <c r="I79" s="37" t="s">
        <v>22</v>
      </c>
      <c r="J79" s="41" t="s">
        <v>26</v>
      </c>
      <c r="K79" s="41" t="s">
        <v>22</v>
      </c>
      <c r="L79" s="19">
        <v>1230500</v>
      </c>
      <c r="M79" s="12">
        <v>1.4</v>
      </c>
      <c r="N79" s="18">
        <f t="shared" si="34"/>
        <v>1722700</v>
      </c>
      <c r="O79" s="32">
        <v>0.9</v>
      </c>
      <c r="P79" s="17">
        <v>1.0129999999999999</v>
      </c>
      <c r="Q79" s="17">
        <f t="shared" si="35"/>
        <v>0.91169999999999995</v>
      </c>
      <c r="R79" s="17">
        <v>1.0129999999999999</v>
      </c>
      <c r="S79" s="16">
        <f t="shared" si="36"/>
        <v>1570585.59</v>
      </c>
    </row>
    <row r="80" spans="1:19" ht="15.75" x14ac:dyDescent="0.25">
      <c r="A80" s="51"/>
      <c r="B80" s="37">
        <f t="shared" si="37"/>
        <v>53</v>
      </c>
      <c r="C80" s="55"/>
      <c r="D80" s="41" t="s">
        <v>19</v>
      </c>
      <c r="E80" s="41" t="s">
        <v>88</v>
      </c>
      <c r="F80" s="52"/>
      <c r="G80" s="37">
        <v>20</v>
      </c>
      <c r="H80" s="41">
        <v>0</v>
      </c>
      <c r="I80" s="37" t="s">
        <v>22</v>
      </c>
      <c r="J80" s="41" t="s">
        <v>26</v>
      </c>
      <c r="K80" s="41" t="s">
        <v>22</v>
      </c>
      <c r="L80" s="19">
        <v>1230500</v>
      </c>
      <c r="M80" s="12">
        <v>1.4</v>
      </c>
      <c r="N80" s="18">
        <f t="shared" si="34"/>
        <v>1722700</v>
      </c>
      <c r="O80" s="32">
        <v>0.75</v>
      </c>
      <c r="P80" s="17">
        <v>1</v>
      </c>
      <c r="Q80" s="17">
        <f t="shared" si="35"/>
        <v>0.75</v>
      </c>
      <c r="R80" s="17">
        <v>1</v>
      </c>
      <c r="S80" s="16">
        <f t="shared" si="36"/>
        <v>1292025</v>
      </c>
    </row>
    <row r="81" spans="1:19" ht="31.5" x14ac:dyDescent="0.25">
      <c r="A81" s="51"/>
      <c r="B81" s="37">
        <f t="shared" si="37"/>
        <v>54</v>
      </c>
      <c r="C81" s="55"/>
      <c r="D81" s="41" t="s">
        <v>19</v>
      </c>
      <c r="E81" s="41" t="s">
        <v>89</v>
      </c>
      <c r="F81" s="52"/>
      <c r="G81" s="37">
        <v>28</v>
      </c>
      <c r="H81" s="41">
        <v>0</v>
      </c>
      <c r="I81" s="37" t="s">
        <v>22</v>
      </c>
      <c r="J81" s="41" t="s">
        <v>26</v>
      </c>
      <c r="K81" s="41" t="s">
        <v>22</v>
      </c>
      <c r="L81" s="19">
        <v>1230500</v>
      </c>
      <c r="M81" s="12">
        <v>1.4</v>
      </c>
      <c r="N81" s="18">
        <f t="shared" si="34"/>
        <v>1722700</v>
      </c>
      <c r="O81" s="32">
        <v>0.75</v>
      </c>
      <c r="P81" s="17">
        <v>1</v>
      </c>
      <c r="Q81" s="17">
        <f t="shared" si="35"/>
        <v>0.75</v>
      </c>
      <c r="R81" s="17">
        <v>1</v>
      </c>
      <c r="S81" s="16">
        <f t="shared" si="36"/>
        <v>1292025</v>
      </c>
    </row>
    <row r="82" spans="1:19" ht="15.75" x14ac:dyDescent="0.25">
      <c r="A82" s="51"/>
      <c r="B82" s="37">
        <f t="shared" si="37"/>
        <v>55</v>
      </c>
      <c r="C82" s="55"/>
      <c r="D82" s="41" t="s">
        <v>19</v>
      </c>
      <c r="E82" s="41" t="s">
        <v>90</v>
      </c>
      <c r="F82" s="52"/>
      <c r="G82" s="37">
        <v>96</v>
      </c>
      <c r="H82" s="41">
        <v>1</v>
      </c>
      <c r="I82" s="37" t="s">
        <v>22</v>
      </c>
      <c r="J82" s="41" t="s">
        <v>26</v>
      </c>
      <c r="K82" s="41" t="s">
        <v>22</v>
      </c>
      <c r="L82" s="19">
        <v>1230500</v>
      </c>
      <c r="M82" s="12">
        <v>1.4</v>
      </c>
      <c r="N82" s="18">
        <f t="shared" si="34"/>
        <v>1722700</v>
      </c>
      <c r="O82" s="32">
        <v>0.9</v>
      </c>
      <c r="P82" s="17">
        <v>1</v>
      </c>
      <c r="Q82" s="17">
        <f t="shared" si="35"/>
        <v>0.9</v>
      </c>
      <c r="R82" s="17">
        <v>1</v>
      </c>
      <c r="S82" s="16">
        <f t="shared" si="36"/>
        <v>1550430</v>
      </c>
    </row>
    <row r="83" spans="1:19" ht="15.75" x14ac:dyDescent="0.25">
      <c r="A83" s="51"/>
      <c r="B83" s="37">
        <f t="shared" si="37"/>
        <v>56</v>
      </c>
      <c r="C83" s="55"/>
      <c r="D83" s="41" t="s">
        <v>19</v>
      </c>
      <c r="E83" s="41" t="s">
        <v>91</v>
      </c>
      <c r="F83" s="52"/>
      <c r="G83" s="37">
        <v>115</v>
      </c>
      <c r="H83" s="41">
        <v>0</v>
      </c>
      <c r="I83" s="37" t="s">
        <v>22</v>
      </c>
      <c r="J83" s="41" t="s">
        <v>26</v>
      </c>
      <c r="K83" s="41" t="s">
        <v>22</v>
      </c>
      <c r="L83" s="19">
        <v>1230500</v>
      </c>
      <c r="M83" s="12">
        <v>1.4</v>
      </c>
      <c r="N83" s="18">
        <f t="shared" si="34"/>
        <v>1722700</v>
      </c>
      <c r="O83" s="32">
        <v>0.75</v>
      </c>
      <c r="P83" s="17">
        <v>1</v>
      </c>
      <c r="Q83" s="17">
        <f t="shared" si="35"/>
        <v>0.75</v>
      </c>
      <c r="R83" s="17">
        <v>1</v>
      </c>
      <c r="S83" s="16">
        <f t="shared" si="36"/>
        <v>1292025</v>
      </c>
    </row>
    <row r="84" spans="1:19" ht="15.75" x14ac:dyDescent="0.25">
      <c r="A84" s="51"/>
      <c r="B84" s="37">
        <f t="shared" si="37"/>
        <v>57</v>
      </c>
      <c r="C84" s="55"/>
      <c r="D84" s="41" t="s">
        <v>19</v>
      </c>
      <c r="E84" s="41" t="s">
        <v>92</v>
      </c>
      <c r="F84" s="52"/>
      <c r="G84" s="37">
        <v>206</v>
      </c>
      <c r="H84" s="41">
        <v>0</v>
      </c>
      <c r="I84" s="37" t="s">
        <v>22</v>
      </c>
      <c r="J84" s="41" t="s">
        <v>26</v>
      </c>
      <c r="K84" s="41" t="s">
        <v>22</v>
      </c>
      <c r="L84" s="19">
        <v>1230500</v>
      </c>
      <c r="M84" s="12">
        <v>1.4</v>
      </c>
      <c r="N84" s="18">
        <f t="shared" si="34"/>
        <v>1722700</v>
      </c>
      <c r="O84" s="32">
        <v>0.75</v>
      </c>
      <c r="P84" s="17">
        <v>1</v>
      </c>
      <c r="Q84" s="17">
        <f t="shared" si="35"/>
        <v>0.75</v>
      </c>
      <c r="R84" s="17">
        <v>1</v>
      </c>
      <c r="S84" s="16">
        <f t="shared" si="36"/>
        <v>1292025</v>
      </c>
    </row>
    <row r="85" spans="1:19" ht="15.75" x14ac:dyDescent="0.25">
      <c r="A85" s="51"/>
      <c r="B85" s="37"/>
      <c r="C85" s="55"/>
      <c r="D85" s="41"/>
      <c r="E85" s="41" t="s">
        <v>18</v>
      </c>
      <c r="F85" s="27"/>
      <c r="G85" s="35"/>
      <c r="H85" s="41"/>
      <c r="I85" s="37"/>
      <c r="J85" s="41"/>
      <c r="K85" s="41"/>
      <c r="L85" s="21"/>
      <c r="M85" s="12"/>
      <c r="N85" s="22">
        <f>SUM(N86:N86)</f>
        <v>3445260</v>
      </c>
      <c r="O85" s="32"/>
      <c r="P85" s="12"/>
      <c r="Q85" s="12"/>
      <c r="R85" s="12"/>
      <c r="S85" s="22">
        <f>SUM(S86:S86)</f>
        <v>3243367.76</v>
      </c>
    </row>
    <row r="86" spans="1:19" ht="31.5" x14ac:dyDescent="0.25">
      <c r="A86" s="51"/>
      <c r="B86" s="37">
        <f>B84+1</f>
        <v>58</v>
      </c>
      <c r="C86" s="55"/>
      <c r="D86" s="41" t="s">
        <v>19</v>
      </c>
      <c r="E86" s="41" t="s">
        <v>93</v>
      </c>
      <c r="F86" s="27" t="s">
        <v>73</v>
      </c>
      <c r="G86" s="35">
        <v>263</v>
      </c>
      <c r="H86" s="41">
        <v>1</v>
      </c>
      <c r="I86" s="37" t="s">
        <v>22</v>
      </c>
      <c r="J86" s="41" t="s">
        <v>26</v>
      </c>
      <c r="K86" s="41" t="s">
        <v>22</v>
      </c>
      <c r="L86" s="19">
        <v>2460900</v>
      </c>
      <c r="M86" s="12">
        <v>1.4</v>
      </c>
      <c r="N86" s="18">
        <f t="shared" ref="N86:N88" si="38">L86*M86</f>
        <v>3445260</v>
      </c>
      <c r="O86" s="32">
        <v>0.9</v>
      </c>
      <c r="P86" s="17">
        <v>1.046</v>
      </c>
      <c r="Q86" s="17">
        <f>O86*P86</f>
        <v>0.94140000000000001</v>
      </c>
      <c r="R86" s="17">
        <v>1.046</v>
      </c>
      <c r="S86" s="16">
        <f>ROUND(N86*Q86,2)</f>
        <v>3243367.76</v>
      </c>
    </row>
    <row r="87" spans="1:19" ht="15.75" x14ac:dyDescent="0.25">
      <c r="A87" s="51"/>
      <c r="B87" s="37"/>
      <c r="C87" s="55"/>
      <c r="D87" s="41"/>
      <c r="E87" s="41" t="s">
        <v>18</v>
      </c>
      <c r="F87" s="27"/>
      <c r="G87" s="35"/>
      <c r="H87" s="41"/>
      <c r="I87" s="37"/>
      <c r="J87" s="41"/>
      <c r="K87" s="41"/>
      <c r="L87" s="21"/>
      <c r="M87" s="12"/>
      <c r="N87" s="22">
        <f>SUM(N88:N88)</f>
        <v>4069939.9999999995</v>
      </c>
      <c r="O87" s="32"/>
      <c r="P87" s="12"/>
      <c r="Q87" s="12"/>
      <c r="R87" s="12"/>
      <c r="S87" s="22">
        <f>SUM(S88:S88)</f>
        <v>4310066.46</v>
      </c>
    </row>
    <row r="88" spans="1:19" ht="18.600000000000001" customHeight="1" x14ac:dyDescent="0.25">
      <c r="A88" s="51"/>
      <c r="B88" s="37">
        <f>B86+1</f>
        <v>59</v>
      </c>
      <c r="C88" s="55"/>
      <c r="D88" s="41" t="s">
        <v>19</v>
      </c>
      <c r="E88" s="41" t="s">
        <v>94</v>
      </c>
      <c r="F88" s="38" t="s">
        <v>33</v>
      </c>
      <c r="G88" s="37">
        <v>439</v>
      </c>
      <c r="H88" s="41">
        <v>2</v>
      </c>
      <c r="I88" s="37" t="s">
        <v>26</v>
      </c>
      <c r="J88" s="41" t="s">
        <v>26</v>
      </c>
      <c r="K88" s="41" t="s">
        <v>26</v>
      </c>
      <c r="L88" s="19">
        <v>2907100</v>
      </c>
      <c r="M88" s="12">
        <v>1.4</v>
      </c>
      <c r="N88" s="18">
        <f t="shared" si="38"/>
        <v>4069939.9999999995</v>
      </c>
      <c r="O88" s="32">
        <v>1</v>
      </c>
      <c r="P88" s="17">
        <v>1.0589999999999999</v>
      </c>
      <c r="Q88" s="17">
        <f>O88*P88</f>
        <v>1.0589999999999999</v>
      </c>
      <c r="R88" s="17">
        <v>1.0589999999999999</v>
      </c>
      <c r="S88" s="16">
        <f>ROUND(N88*Q88,2)</f>
        <v>4310066.46</v>
      </c>
    </row>
    <row r="89" spans="1:19" ht="15.75" x14ac:dyDescent="0.25">
      <c r="A89" s="51">
        <v>12</v>
      </c>
      <c r="B89" s="37"/>
      <c r="C89" s="55" t="s">
        <v>95</v>
      </c>
      <c r="D89" s="41"/>
      <c r="E89" s="9" t="s">
        <v>18</v>
      </c>
      <c r="F89" s="38"/>
      <c r="G89" s="37"/>
      <c r="H89" s="41"/>
      <c r="I89" s="10"/>
      <c r="J89" s="9"/>
      <c r="K89" s="9"/>
      <c r="L89" s="21"/>
      <c r="M89" s="12"/>
      <c r="N89" s="22">
        <f>N90+N92+N107+N110</f>
        <v>42093912</v>
      </c>
      <c r="O89" s="32"/>
      <c r="P89" s="12"/>
      <c r="Q89" s="12"/>
      <c r="R89" s="12"/>
      <c r="S89" s="22">
        <f>S90+S92+S107+S110</f>
        <v>40559518.269999996</v>
      </c>
    </row>
    <row r="90" spans="1:19" ht="15.75" x14ac:dyDescent="0.25">
      <c r="A90" s="51"/>
      <c r="B90" s="37"/>
      <c r="C90" s="55"/>
      <c r="D90" s="41"/>
      <c r="E90" s="41" t="s">
        <v>18</v>
      </c>
      <c r="F90" s="53" t="s">
        <v>21</v>
      </c>
      <c r="G90" s="35"/>
      <c r="H90" s="41"/>
      <c r="I90" s="37"/>
      <c r="J90" s="41"/>
      <c r="K90" s="41"/>
      <c r="L90" s="21"/>
      <c r="M90" s="12"/>
      <c r="N90" s="22">
        <f>SUM(N91:N91)</f>
        <v>2067240</v>
      </c>
      <c r="O90" s="32"/>
      <c r="P90" s="12"/>
      <c r="Q90" s="12"/>
      <c r="R90" s="12"/>
      <c r="S90" s="22">
        <f>SUM(S91:S91)</f>
        <v>1033620</v>
      </c>
    </row>
    <row r="91" spans="1:19" ht="15.75" x14ac:dyDescent="0.25">
      <c r="A91" s="51"/>
      <c r="B91" s="37">
        <f>B88+1</f>
        <v>60</v>
      </c>
      <c r="C91" s="55"/>
      <c r="D91" s="41" t="s">
        <v>19</v>
      </c>
      <c r="E91" s="41" t="s">
        <v>96</v>
      </c>
      <c r="F91" s="57"/>
      <c r="G91" s="36">
        <v>16</v>
      </c>
      <c r="H91" s="41">
        <v>0</v>
      </c>
      <c r="I91" s="37" t="s">
        <v>22</v>
      </c>
      <c r="J91" s="41" t="s">
        <v>22</v>
      </c>
      <c r="K91" s="41" t="s">
        <v>22</v>
      </c>
      <c r="L91" s="19">
        <v>1230500</v>
      </c>
      <c r="M91" s="12">
        <v>1.68</v>
      </c>
      <c r="N91" s="18">
        <f>L91*M91</f>
        <v>2067240</v>
      </c>
      <c r="O91" s="32">
        <v>0.5</v>
      </c>
      <c r="P91" s="17">
        <v>1</v>
      </c>
      <c r="Q91" s="17">
        <f>O91*P91</f>
        <v>0.5</v>
      </c>
      <c r="R91" s="17">
        <v>1</v>
      </c>
      <c r="S91" s="16">
        <f>ROUND(N91*Q91,2)</f>
        <v>1033620</v>
      </c>
    </row>
    <row r="92" spans="1:19" ht="15.75" x14ac:dyDescent="0.25">
      <c r="A92" s="51"/>
      <c r="B92" s="37"/>
      <c r="C92" s="55"/>
      <c r="D92" s="41"/>
      <c r="E92" s="41" t="s">
        <v>18</v>
      </c>
      <c r="F92" s="52" t="s">
        <v>25</v>
      </c>
      <c r="G92" s="37"/>
      <c r="H92" s="41"/>
      <c r="I92" s="37"/>
      <c r="J92" s="41"/>
      <c r="K92" s="41"/>
      <c r="L92" s="21"/>
      <c r="M92" s="12"/>
      <c r="N92" s="22">
        <f>SUM(N94:N106)</f>
        <v>26874120</v>
      </c>
      <c r="O92" s="32"/>
      <c r="P92" s="12"/>
      <c r="Q92" s="12"/>
      <c r="R92" s="12"/>
      <c r="S92" s="22">
        <f>SUM(S93:S106)</f>
        <v>25782617.280000001</v>
      </c>
    </row>
    <row r="93" spans="1:19" ht="15.75" x14ac:dyDescent="0.25">
      <c r="A93" s="51"/>
      <c r="B93" s="37">
        <f>B91+1</f>
        <v>61</v>
      </c>
      <c r="C93" s="55"/>
      <c r="D93" s="41" t="s">
        <v>19</v>
      </c>
      <c r="E93" s="41" t="s">
        <v>97</v>
      </c>
      <c r="F93" s="52"/>
      <c r="G93" s="37">
        <v>27</v>
      </c>
      <c r="H93" s="41">
        <v>1</v>
      </c>
      <c r="I93" s="37" t="s">
        <v>22</v>
      </c>
      <c r="J93" s="41" t="s">
        <v>26</v>
      </c>
      <c r="K93" s="41" t="s">
        <v>22</v>
      </c>
      <c r="L93" s="19">
        <v>1230500</v>
      </c>
      <c r="M93" s="12">
        <v>1.68</v>
      </c>
      <c r="N93" s="18">
        <f>L93*M93</f>
        <v>2067240</v>
      </c>
      <c r="O93" s="32">
        <v>0.9</v>
      </c>
      <c r="P93" s="17">
        <v>1.0089999999999999</v>
      </c>
      <c r="Q93" s="17">
        <f t="shared" ref="Q93:Q106" si="39">O93*P93</f>
        <v>0.90809999999999991</v>
      </c>
      <c r="R93" s="17">
        <v>1.0089999999999999</v>
      </c>
      <c r="S93" s="16">
        <f t="shared" ref="S93:S106" si="40">ROUND(N93*Q93,2)</f>
        <v>1877260.64</v>
      </c>
    </row>
    <row r="94" spans="1:19" ht="15.75" x14ac:dyDescent="0.25">
      <c r="A94" s="51"/>
      <c r="B94" s="37">
        <f>B93+1</f>
        <v>62</v>
      </c>
      <c r="C94" s="55"/>
      <c r="D94" s="41" t="s">
        <v>19</v>
      </c>
      <c r="E94" s="41" t="s">
        <v>98</v>
      </c>
      <c r="F94" s="52"/>
      <c r="G94" s="37">
        <v>35</v>
      </c>
      <c r="H94" s="41">
        <v>1</v>
      </c>
      <c r="I94" s="37" t="s">
        <v>22</v>
      </c>
      <c r="J94" s="41" t="s">
        <v>26</v>
      </c>
      <c r="K94" s="41" t="s">
        <v>22</v>
      </c>
      <c r="L94" s="19">
        <v>1230500</v>
      </c>
      <c r="M94" s="12">
        <v>1.68</v>
      </c>
      <c r="N94" s="18">
        <f t="shared" ref="N94:N106" si="41">L94*M94</f>
        <v>2067240</v>
      </c>
      <c r="O94" s="32">
        <v>0.9</v>
      </c>
      <c r="P94" s="17">
        <v>1.012</v>
      </c>
      <c r="Q94" s="17">
        <f t="shared" si="39"/>
        <v>0.91080000000000005</v>
      </c>
      <c r="R94" s="17">
        <v>1.012</v>
      </c>
      <c r="S94" s="16">
        <f t="shared" si="40"/>
        <v>1882842.19</v>
      </c>
    </row>
    <row r="95" spans="1:19" ht="15.75" x14ac:dyDescent="0.25">
      <c r="A95" s="51"/>
      <c r="B95" s="37">
        <f t="shared" ref="B95:B106" si="42">B94+1</f>
        <v>63</v>
      </c>
      <c r="C95" s="55"/>
      <c r="D95" s="41" t="s">
        <v>19</v>
      </c>
      <c r="E95" s="41" t="s">
        <v>99</v>
      </c>
      <c r="F95" s="52"/>
      <c r="G95" s="37">
        <v>164</v>
      </c>
      <c r="H95" s="41">
        <v>5</v>
      </c>
      <c r="I95" s="28" t="s">
        <v>26</v>
      </c>
      <c r="J95" s="41" t="s">
        <v>26</v>
      </c>
      <c r="K95" s="41" t="s">
        <v>26</v>
      </c>
      <c r="L95" s="19">
        <v>1230500</v>
      </c>
      <c r="M95" s="12">
        <v>1.68</v>
      </c>
      <c r="N95" s="18">
        <f>L95*M95</f>
        <v>2067240</v>
      </c>
      <c r="O95" s="32">
        <v>1</v>
      </c>
      <c r="P95" s="17">
        <v>1.052</v>
      </c>
      <c r="Q95" s="17">
        <f t="shared" si="39"/>
        <v>1.052</v>
      </c>
      <c r="R95" s="17">
        <v>1.052</v>
      </c>
      <c r="S95" s="16">
        <f t="shared" si="40"/>
        <v>2174736.48</v>
      </c>
    </row>
    <row r="96" spans="1:19" ht="15.75" x14ac:dyDescent="0.25">
      <c r="A96" s="51"/>
      <c r="B96" s="37">
        <f t="shared" si="42"/>
        <v>64</v>
      </c>
      <c r="C96" s="55"/>
      <c r="D96" s="41" t="s">
        <v>19</v>
      </c>
      <c r="E96" s="41" t="s">
        <v>100</v>
      </c>
      <c r="F96" s="52"/>
      <c r="G96" s="37">
        <v>46</v>
      </c>
      <c r="H96" s="41">
        <v>1</v>
      </c>
      <c r="I96" s="37" t="s">
        <v>22</v>
      </c>
      <c r="J96" s="41" t="s">
        <v>26</v>
      </c>
      <c r="K96" s="41" t="s">
        <v>22</v>
      </c>
      <c r="L96" s="19">
        <v>1230500</v>
      </c>
      <c r="M96" s="12">
        <v>1.68</v>
      </c>
      <c r="N96" s="18">
        <f t="shared" si="41"/>
        <v>2067240</v>
      </c>
      <c r="O96" s="32">
        <v>0.9</v>
      </c>
      <c r="P96" s="17">
        <v>1.016</v>
      </c>
      <c r="Q96" s="17">
        <f t="shared" si="39"/>
        <v>0.91439999999999999</v>
      </c>
      <c r="R96" s="17">
        <v>1.016</v>
      </c>
      <c r="S96" s="16">
        <f t="shared" si="40"/>
        <v>1890284.26</v>
      </c>
    </row>
    <row r="97" spans="1:19" ht="15.75" x14ac:dyDescent="0.25">
      <c r="A97" s="51"/>
      <c r="B97" s="37">
        <f t="shared" si="42"/>
        <v>65</v>
      </c>
      <c r="C97" s="55"/>
      <c r="D97" s="41" t="s">
        <v>19</v>
      </c>
      <c r="E97" s="41" t="s">
        <v>101</v>
      </c>
      <c r="F97" s="52"/>
      <c r="G97" s="37">
        <v>128</v>
      </c>
      <c r="H97" s="41">
        <v>2</v>
      </c>
      <c r="I97" s="37" t="s">
        <v>26</v>
      </c>
      <c r="J97" s="41" t="s">
        <v>26</v>
      </c>
      <c r="K97" s="41" t="s">
        <v>26</v>
      </c>
      <c r="L97" s="19">
        <v>1230500</v>
      </c>
      <c r="M97" s="12">
        <v>1.68</v>
      </c>
      <c r="N97" s="18">
        <f t="shared" si="41"/>
        <v>2067240</v>
      </c>
      <c r="O97" s="32">
        <v>1</v>
      </c>
      <c r="P97" s="17">
        <v>1.04</v>
      </c>
      <c r="Q97" s="17">
        <f t="shared" si="39"/>
        <v>1.04</v>
      </c>
      <c r="R97" s="17">
        <v>1.04</v>
      </c>
      <c r="S97" s="16">
        <f t="shared" si="40"/>
        <v>2149929.6</v>
      </c>
    </row>
    <row r="98" spans="1:19" ht="15.75" x14ac:dyDescent="0.25">
      <c r="A98" s="51"/>
      <c r="B98" s="37">
        <f t="shared" si="42"/>
        <v>66</v>
      </c>
      <c r="C98" s="55"/>
      <c r="D98" s="41" t="s">
        <v>19</v>
      </c>
      <c r="E98" s="41" t="s">
        <v>102</v>
      </c>
      <c r="F98" s="52"/>
      <c r="G98" s="37">
        <v>120</v>
      </c>
      <c r="H98" s="41">
        <v>1</v>
      </c>
      <c r="I98" s="37" t="s">
        <v>22</v>
      </c>
      <c r="J98" s="41" t="s">
        <v>26</v>
      </c>
      <c r="K98" s="41" t="s">
        <v>22</v>
      </c>
      <c r="L98" s="19">
        <v>1230500</v>
      </c>
      <c r="M98" s="12">
        <v>1.68</v>
      </c>
      <c r="N98" s="18">
        <f t="shared" si="41"/>
        <v>2067240</v>
      </c>
      <c r="O98" s="32">
        <v>0.9</v>
      </c>
      <c r="P98" s="17">
        <v>1.042</v>
      </c>
      <c r="Q98" s="17">
        <f t="shared" si="39"/>
        <v>0.93780000000000008</v>
      </c>
      <c r="R98" s="17">
        <v>1.042</v>
      </c>
      <c r="S98" s="16">
        <f t="shared" si="40"/>
        <v>1938657.67</v>
      </c>
    </row>
    <row r="99" spans="1:19" ht="15.75" x14ac:dyDescent="0.25">
      <c r="A99" s="51"/>
      <c r="B99" s="37">
        <f t="shared" si="42"/>
        <v>67</v>
      </c>
      <c r="C99" s="55"/>
      <c r="D99" s="41" t="s">
        <v>19</v>
      </c>
      <c r="E99" s="41" t="s">
        <v>103</v>
      </c>
      <c r="F99" s="52"/>
      <c r="G99" s="37">
        <v>161</v>
      </c>
      <c r="H99" s="41">
        <v>1</v>
      </c>
      <c r="I99" s="37" t="s">
        <v>22</v>
      </c>
      <c r="J99" s="41" t="s">
        <v>26</v>
      </c>
      <c r="K99" s="41" t="s">
        <v>22</v>
      </c>
      <c r="L99" s="19">
        <v>1230500</v>
      </c>
      <c r="M99" s="12">
        <v>1.68</v>
      </c>
      <c r="N99" s="18">
        <f t="shared" si="41"/>
        <v>2067240</v>
      </c>
      <c r="O99" s="32">
        <v>0.9</v>
      </c>
      <c r="P99" s="17">
        <v>1</v>
      </c>
      <c r="Q99" s="17">
        <f t="shared" si="39"/>
        <v>0.9</v>
      </c>
      <c r="R99" s="17">
        <v>1</v>
      </c>
      <c r="S99" s="16">
        <f t="shared" si="40"/>
        <v>1860516</v>
      </c>
    </row>
    <row r="100" spans="1:19" ht="15.75" x14ac:dyDescent="0.25">
      <c r="A100" s="51"/>
      <c r="B100" s="37">
        <f t="shared" si="42"/>
        <v>68</v>
      </c>
      <c r="C100" s="55"/>
      <c r="D100" s="41" t="s">
        <v>19</v>
      </c>
      <c r="E100" s="41" t="s">
        <v>104</v>
      </c>
      <c r="F100" s="52"/>
      <c r="G100" s="37">
        <v>114</v>
      </c>
      <c r="H100" s="41">
        <v>0</v>
      </c>
      <c r="I100" s="37" t="s">
        <v>22</v>
      </c>
      <c r="J100" s="41" t="s">
        <v>26</v>
      </c>
      <c r="K100" s="41" t="s">
        <v>22</v>
      </c>
      <c r="L100" s="19">
        <v>1230500</v>
      </c>
      <c r="M100" s="12">
        <v>1.68</v>
      </c>
      <c r="N100" s="18">
        <f t="shared" si="41"/>
        <v>2067240</v>
      </c>
      <c r="O100" s="32">
        <v>0.75</v>
      </c>
      <c r="P100" s="17">
        <v>1</v>
      </c>
      <c r="Q100" s="17">
        <f t="shared" si="39"/>
        <v>0.75</v>
      </c>
      <c r="R100" s="17">
        <v>1</v>
      </c>
      <c r="S100" s="16">
        <f t="shared" si="40"/>
        <v>1550430</v>
      </c>
    </row>
    <row r="101" spans="1:19" ht="15.75" x14ac:dyDescent="0.25">
      <c r="A101" s="51"/>
      <c r="B101" s="37">
        <f t="shared" si="42"/>
        <v>69</v>
      </c>
      <c r="C101" s="55"/>
      <c r="D101" s="41" t="s">
        <v>19</v>
      </c>
      <c r="E101" s="41" t="s">
        <v>105</v>
      </c>
      <c r="F101" s="52"/>
      <c r="G101" s="37">
        <v>164</v>
      </c>
      <c r="H101" s="41">
        <v>1</v>
      </c>
      <c r="I101" s="37" t="s">
        <v>22</v>
      </c>
      <c r="J101" s="41" t="s">
        <v>26</v>
      </c>
      <c r="K101" s="41" t="s">
        <v>22</v>
      </c>
      <c r="L101" s="19">
        <v>1230500</v>
      </c>
      <c r="M101" s="12">
        <v>1.68</v>
      </c>
      <c r="N101" s="18">
        <f t="shared" si="41"/>
        <v>2067240</v>
      </c>
      <c r="O101" s="32">
        <v>0.9</v>
      </c>
      <c r="P101" s="17">
        <v>1.0569999999999999</v>
      </c>
      <c r="Q101" s="17">
        <f t="shared" si="39"/>
        <v>0.95129999999999992</v>
      </c>
      <c r="R101" s="17">
        <v>1.0569999999999999</v>
      </c>
      <c r="S101" s="16">
        <f t="shared" si="40"/>
        <v>1966565.41</v>
      </c>
    </row>
    <row r="102" spans="1:19" ht="15.75" x14ac:dyDescent="0.25">
      <c r="A102" s="51"/>
      <c r="B102" s="37">
        <f t="shared" si="42"/>
        <v>70</v>
      </c>
      <c r="C102" s="55"/>
      <c r="D102" s="41" t="s">
        <v>19</v>
      </c>
      <c r="E102" s="41" t="s">
        <v>106</v>
      </c>
      <c r="F102" s="52"/>
      <c r="G102" s="37">
        <v>81</v>
      </c>
      <c r="H102" s="41">
        <v>1</v>
      </c>
      <c r="I102" s="37" t="s">
        <v>22</v>
      </c>
      <c r="J102" s="41" t="s">
        <v>26</v>
      </c>
      <c r="K102" s="41" t="s">
        <v>22</v>
      </c>
      <c r="L102" s="19">
        <v>1230500</v>
      </c>
      <c r="M102" s="12">
        <v>1.68</v>
      </c>
      <c r="N102" s="18">
        <f t="shared" si="41"/>
        <v>2067240</v>
      </c>
      <c r="O102" s="32">
        <v>0.9</v>
      </c>
      <c r="P102" s="17">
        <v>1.028</v>
      </c>
      <c r="Q102" s="17">
        <f t="shared" si="39"/>
        <v>0.92520000000000002</v>
      </c>
      <c r="R102" s="17">
        <v>1.028</v>
      </c>
      <c r="S102" s="16">
        <f t="shared" si="40"/>
        <v>1912610.45</v>
      </c>
    </row>
    <row r="103" spans="1:19" ht="15.75" x14ac:dyDescent="0.25">
      <c r="A103" s="51"/>
      <c r="B103" s="37">
        <f t="shared" si="42"/>
        <v>71</v>
      </c>
      <c r="C103" s="55"/>
      <c r="D103" s="41" t="s">
        <v>19</v>
      </c>
      <c r="E103" s="41" t="s">
        <v>107</v>
      </c>
      <c r="F103" s="52"/>
      <c r="G103" s="37">
        <v>57</v>
      </c>
      <c r="H103" s="41">
        <v>0</v>
      </c>
      <c r="I103" s="37" t="s">
        <v>22</v>
      </c>
      <c r="J103" s="41" t="s">
        <v>26</v>
      </c>
      <c r="K103" s="41" t="s">
        <v>22</v>
      </c>
      <c r="L103" s="19">
        <v>1230500</v>
      </c>
      <c r="M103" s="12">
        <v>1.68</v>
      </c>
      <c r="N103" s="18">
        <f t="shared" si="41"/>
        <v>2067240</v>
      </c>
      <c r="O103" s="32">
        <v>0.75</v>
      </c>
      <c r="P103" s="17">
        <v>1</v>
      </c>
      <c r="Q103" s="17">
        <f t="shared" si="39"/>
        <v>0.75</v>
      </c>
      <c r="R103" s="17">
        <v>1</v>
      </c>
      <c r="S103" s="16">
        <f t="shared" si="40"/>
        <v>1550430</v>
      </c>
    </row>
    <row r="104" spans="1:19" ht="15.75" x14ac:dyDescent="0.25">
      <c r="A104" s="51"/>
      <c r="B104" s="37">
        <f t="shared" si="42"/>
        <v>72</v>
      </c>
      <c r="C104" s="55"/>
      <c r="D104" s="41" t="s">
        <v>19</v>
      </c>
      <c r="E104" s="41" t="s">
        <v>108</v>
      </c>
      <c r="F104" s="52"/>
      <c r="G104" s="37">
        <v>98</v>
      </c>
      <c r="H104" s="41">
        <v>0</v>
      </c>
      <c r="I104" s="37" t="s">
        <v>22</v>
      </c>
      <c r="J104" s="41" t="s">
        <v>26</v>
      </c>
      <c r="K104" s="41" t="s">
        <v>22</v>
      </c>
      <c r="L104" s="19">
        <v>1230500</v>
      </c>
      <c r="M104" s="12">
        <v>1.68</v>
      </c>
      <c r="N104" s="18">
        <f t="shared" si="41"/>
        <v>2067240</v>
      </c>
      <c r="O104" s="32">
        <v>0.75</v>
      </c>
      <c r="P104" s="17">
        <v>1</v>
      </c>
      <c r="Q104" s="17">
        <f t="shared" si="39"/>
        <v>0.75</v>
      </c>
      <c r="R104" s="17">
        <v>1</v>
      </c>
      <c r="S104" s="16">
        <f t="shared" si="40"/>
        <v>1550430</v>
      </c>
    </row>
    <row r="105" spans="1:19" ht="15.75" x14ac:dyDescent="0.25">
      <c r="A105" s="51"/>
      <c r="B105" s="37">
        <f t="shared" si="42"/>
        <v>73</v>
      </c>
      <c r="C105" s="55"/>
      <c r="D105" s="41" t="s">
        <v>19</v>
      </c>
      <c r="E105" s="41" t="s">
        <v>109</v>
      </c>
      <c r="F105" s="52"/>
      <c r="G105" s="37">
        <v>103</v>
      </c>
      <c r="H105" s="41">
        <v>1</v>
      </c>
      <c r="I105" s="37" t="s">
        <v>22</v>
      </c>
      <c r="J105" s="41" t="s">
        <v>26</v>
      </c>
      <c r="K105" s="41" t="s">
        <v>22</v>
      </c>
      <c r="L105" s="19">
        <v>1230500</v>
      </c>
      <c r="M105" s="12">
        <v>1.68</v>
      </c>
      <c r="N105" s="18">
        <f t="shared" si="41"/>
        <v>2067240</v>
      </c>
      <c r="O105" s="32">
        <v>0.9</v>
      </c>
      <c r="P105" s="17">
        <v>1.036</v>
      </c>
      <c r="Q105" s="17">
        <f t="shared" si="39"/>
        <v>0.93240000000000001</v>
      </c>
      <c r="R105" s="17">
        <v>1.036</v>
      </c>
      <c r="S105" s="16">
        <f t="shared" si="40"/>
        <v>1927494.58</v>
      </c>
    </row>
    <row r="106" spans="1:19" ht="15.75" x14ac:dyDescent="0.25">
      <c r="A106" s="51"/>
      <c r="B106" s="37">
        <f t="shared" si="42"/>
        <v>74</v>
      </c>
      <c r="C106" s="55"/>
      <c r="D106" s="41" t="s">
        <v>19</v>
      </c>
      <c r="E106" s="41" t="s">
        <v>110</v>
      </c>
      <c r="F106" s="52"/>
      <c r="G106" s="37">
        <v>20</v>
      </c>
      <c r="H106" s="41">
        <v>0</v>
      </c>
      <c r="I106" s="37" t="s">
        <v>22</v>
      </c>
      <c r="J106" s="41" t="s">
        <v>26</v>
      </c>
      <c r="K106" s="41" t="s">
        <v>22</v>
      </c>
      <c r="L106" s="19">
        <v>1230500</v>
      </c>
      <c r="M106" s="12">
        <v>1.68</v>
      </c>
      <c r="N106" s="18">
        <f t="shared" si="41"/>
        <v>2067240</v>
      </c>
      <c r="O106" s="32">
        <v>0.75</v>
      </c>
      <c r="P106" s="17">
        <v>1</v>
      </c>
      <c r="Q106" s="17">
        <f t="shared" si="39"/>
        <v>0.75</v>
      </c>
      <c r="R106" s="17">
        <v>1</v>
      </c>
      <c r="S106" s="16">
        <f t="shared" si="40"/>
        <v>1550430</v>
      </c>
    </row>
    <row r="107" spans="1:19" ht="15.75" x14ac:dyDescent="0.25">
      <c r="A107" s="51"/>
      <c r="B107" s="37"/>
      <c r="C107" s="55"/>
      <c r="D107" s="41"/>
      <c r="E107" s="41" t="s">
        <v>18</v>
      </c>
      <c r="F107" s="52" t="s">
        <v>73</v>
      </c>
      <c r="G107" s="37"/>
      <c r="H107" s="41"/>
      <c r="I107" s="37"/>
      <c r="J107" s="41"/>
      <c r="K107" s="41"/>
      <c r="L107" s="21"/>
      <c r="M107" s="12"/>
      <c r="N107" s="22">
        <f>SUM(N108:N109)</f>
        <v>8268624</v>
      </c>
      <c r="O107" s="32"/>
      <c r="P107" s="12"/>
      <c r="Q107" s="12"/>
      <c r="R107" s="12"/>
      <c r="S107" s="22">
        <f>SUM(S108:S109)</f>
        <v>8620040.5199999996</v>
      </c>
    </row>
    <row r="108" spans="1:19" ht="15.75" x14ac:dyDescent="0.25">
      <c r="A108" s="51"/>
      <c r="B108" s="37">
        <f>B106+1</f>
        <v>75</v>
      </c>
      <c r="C108" s="55"/>
      <c r="D108" s="41" t="s">
        <v>19</v>
      </c>
      <c r="E108" s="41" t="s">
        <v>111</v>
      </c>
      <c r="F108" s="52"/>
      <c r="G108" s="37">
        <v>308</v>
      </c>
      <c r="H108" s="41">
        <v>2</v>
      </c>
      <c r="I108" s="37" t="s">
        <v>26</v>
      </c>
      <c r="J108" s="41" t="s">
        <v>26</v>
      </c>
      <c r="K108" s="41" t="s">
        <v>26</v>
      </c>
      <c r="L108" s="19">
        <v>2460900</v>
      </c>
      <c r="M108" s="12">
        <v>1.68</v>
      </c>
      <c r="N108" s="18">
        <f>L108*M108</f>
        <v>4134312</v>
      </c>
      <c r="O108" s="32">
        <v>1</v>
      </c>
      <c r="P108" s="17">
        <v>1.0489999999999999</v>
      </c>
      <c r="Q108" s="17">
        <f t="shared" ref="Q108:Q109" si="43">O108*P108</f>
        <v>1.0489999999999999</v>
      </c>
      <c r="R108" s="17">
        <v>1.0489999999999999</v>
      </c>
      <c r="S108" s="16">
        <f t="shared" ref="S108:S109" si="44">ROUND(N108*Q108,2)</f>
        <v>4336893.29</v>
      </c>
    </row>
    <row r="109" spans="1:19" ht="15.75" x14ac:dyDescent="0.25">
      <c r="A109" s="51"/>
      <c r="B109" s="37">
        <f t="shared" ref="B109" si="45">B108+1</f>
        <v>76</v>
      </c>
      <c r="C109" s="55"/>
      <c r="D109" s="41" t="s">
        <v>19</v>
      </c>
      <c r="E109" s="41" t="s">
        <v>112</v>
      </c>
      <c r="F109" s="52"/>
      <c r="G109" s="37">
        <v>231</v>
      </c>
      <c r="H109" s="41">
        <v>2</v>
      </c>
      <c r="I109" s="37" t="s">
        <v>26</v>
      </c>
      <c r="J109" s="41" t="s">
        <v>26</v>
      </c>
      <c r="K109" s="41" t="s">
        <v>26</v>
      </c>
      <c r="L109" s="19">
        <v>2460900</v>
      </c>
      <c r="M109" s="12">
        <v>1.68</v>
      </c>
      <c r="N109" s="18">
        <f>L109*M109</f>
        <v>4134312</v>
      </c>
      <c r="O109" s="32">
        <v>1</v>
      </c>
      <c r="P109" s="17">
        <v>1.036</v>
      </c>
      <c r="Q109" s="17">
        <f t="shared" si="43"/>
        <v>1.036</v>
      </c>
      <c r="R109" s="17">
        <v>1.036</v>
      </c>
      <c r="S109" s="16">
        <f t="shared" si="44"/>
        <v>4283147.2300000004</v>
      </c>
    </row>
    <row r="110" spans="1:19" ht="15.75" x14ac:dyDescent="0.25">
      <c r="A110" s="51"/>
      <c r="B110" s="37"/>
      <c r="C110" s="55"/>
      <c r="D110" s="41"/>
      <c r="E110" s="41" t="s">
        <v>18</v>
      </c>
      <c r="F110" s="52" t="s">
        <v>33</v>
      </c>
      <c r="G110" s="37"/>
      <c r="H110" s="41"/>
      <c r="I110" s="37"/>
      <c r="J110" s="41"/>
      <c r="K110" s="41"/>
      <c r="L110" s="21"/>
      <c r="M110" s="12"/>
      <c r="N110" s="22">
        <f>N111</f>
        <v>4883928</v>
      </c>
      <c r="O110" s="32"/>
      <c r="P110" s="12"/>
      <c r="Q110" s="12"/>
      <c r="R110" s="12"/>
      <c r="S110" s="22">
        <f>S111</f>
        <v>5123240.47</v>
      </c>
    </row>
    <row r="111" spans="1:19" ht="15.75" x14ac:dyDescent="0.25">
      <c r="A111" s="51"/>
      <c r="B111" s="37">
        <f>B109+1</f>
        <v>77</v>
      </c>
      <c r="C111" s="55"/>
      <c r="D111" s="41" t="s">
        <v>19</v>
      </c>
      <c r="E111" s="41" t="s">
        <v>113</v>
      </c>
      <c r="F111" s="52"/>
      <c r="G111" s="37">
        <v>367</v>
      </c>
      <c r="H111" s="41">
        <v>2</v>
      </c>
      <c r="I111" s="37" t="s">
        <v>26</v>
      </c>
      <c r="J111" s="41" t="s">
        <v>26</v>
      </c>
      <c r="K111" s="41" t="s">
        <v>26</v>
      </c>
      <c r="L111" s="19">
        <v>2907100</v>
      </c>
      <c r="M111" s="12">
        <v>1.68</v>
      </c>
      <c r="N111" s="18">
        <f>L111*M111</f>
        <v>4883928</v>
      </c>
      <c r="O111" s="32">
        <v>1</v>
      </c>
      <c r="P111" s="17">
        <v>1.0489999999999999</v>
      </c>
      <c r="Q111" s="17">
        <f>O111*P111</f>
        <v>1.0489999999999999</v>
      </c>
      <c r="R111" s="17">
        <v>1.0489999999999999</v>
      </c>
      <c r="S111" s="16">
        <f>ROUND(N111*Q111,2)</f>
        <v>5123240.47</v>
      </c>
    </row>
    <row r="112" spans="1:19" ht="15.75" x14ac:dyDescent="0.25">
      <c r="A112" s="51">
        <v>14</v>
      </c>
      <c r="B112" s="37"/>
      <c r="C112" s="55" t="s">
        <v>114</v>
      </c>
      <c r="D112" s="41"/>
      <c r="E112" s="41" t="s">
        <v>18</v>
      </c>
      <c r="F112" s="52" t="s">
        <v>25</v>
      </c>
      <c r="G112" s="37"/>
      <c r="H112" s="41"/>
      <c r="I112" s="37"/>
      <c r="J112" s="41"/>
      <c r="K112" s="41"/>
      <c r="L112" s="21"/>
      <c r="M112" s="12"/>
      <c r="N112" s="22">
        <f>SUM(N113:N118)</f>
        <v>10336200</v>
      </c>
      <c r="O112" s="32"/>
      <c r="P112" s="12"/>
      <c r="Q112" s="12"/>
      <c r="R112" s="12"/>
      <c r="S112" s="22">
        <f>SUM(S113:S118)</f>
        <v>9224024.879999999</v>
      </c>
    </row>
    <row r="113" spans="1:19" ht="15.75" x14ac:dyDescent="0.25">
      <c r="A113" s="51"/>
      <c r="B113" s="37">
        <f>B111+1</f>
        <v>78</v>
      </c>
      <c r="C113" s="55"/>
      <c r="D113" s="41" t="s">
        <v>19</v>
      </c>
      <c r="E113" s="41" t="s">
        <v>115</v>
      </c>
      <c r="F113" s="52"/>
      <c r="G113" s="37">
        <v>55</v>
      </c>
      <c r="H113" s="41">
        <v>1</v>
      </c>
      <c r="I113" s="37" t="s">
        <v>22</v>
      </c>
      <c r="J113" s="41" t="s">
        <v>26</v>
      </c>
      <c r="K113" s="41" t="s">
        <v>22</v>
      </c>
      <c r="L113" s="19">
        <v>1230500</v>
      </c>
      <c r="M113" s="12">
        <v>1.4</v>
      </c>
      <c r="N113" s="18">
        <f t="shared" ref="N113:N118" si="46">L113*M113</f>
        <v>1722700</v>
      </c>
      <c r="O113" s="32">
        <v>0.9</v>
      </c>
      <c r="P113" s="17">
        <v>1.0189999999999999</v>
      </c>
      <c r="Q113" s="17">
        <f t="shared" ref="Q113:Q118" si="47">O113*P113</f>
        <v>0.91709999999999992</v>
      </c>
      <c r="R113" s="17">
        <v>1.0189999999999999</v>
      </c>
      <c r="S113" s="16">
        <f t="shared" ref="S113:S118" si="48">N113*Q113</f>
        <v>1579888.17</v>
      </c>
    </row>
    <row r="114" spans="1:19" ht="15.75" x14ac:dyDescent="0.25">
      <c r="A114" s="51"/>
      <c r="B114" s="37">
        <f t="shared" ref="B114:B118" si="49">B113+1</f>
        <v>79</v>
      </c>
      <c r="C114" s="55"/>
      <c r="D114" s="41" t="s">
        <v>19</v>
      </c>
      <c r="E114" s="41" t="s">
        <v>116</v>
      </c>
      <c r="F114" s="52"/>
      <c r="G114" s="37">
        <v>115</v>
      </c>
      <c r="H114" s="41">
        <v>0</v>
      </c>
      <c r="I114" s="37" t="s">
        <v>22</v>
      </c>
      <c r="J114" s="41" t="s">
        <v>26</v>
      </c>
      <c r="K114" s="41" t="s">
        <v>22</v>
      </c>
      <c r="L114" s="19">
        <v>1230500</v>
      </c>
      <c r="M114" s="12">
        <v>1.4</v>
      </c>
      <c r="N114" s="18">
        <f t="shared" si="46"/>
        <v>1722700</v>
      </c>
      <c r="O114" s="32">
        <v>0.75</v>
      </c>
      <c r="P114" s="17">
        <v>1</v>
      </c>
      <c r="Q114" s="17">
        <f t="shared" si="47"/>
        <v>0.75</v>
      </c>
      <c r="R114" s="17">
        <v>1</v>
      </c>
      <c r="S114" s="16">
        <f t="shared" si="48"/>
        <v>1292025</v>
      </c>
    </row>
    <row r="115" spans="1:19" ht="15.75" x14ac:dyDescent="0.25">
      <c r="A115" s="51"/>
      <c r="B115" s="37">
        <f t="shared" si="49"/>
        <v>80</v>
      </c>
      <c r="C115" s="55"/>
      <c r="D115" s="41" t="s">
        <v>19</v>
      </c>
      <c r="E115" s="41" t="s">
        <v>117</v>
      </c>
      <c r="F115" s="52"/>
      <c r="G115" s="37">
        <v>99</v>
      </c>
      <c r="H115" s="41">
        <v>1</v>
      </c>
      <c r="I115" s="37" t="s">
        <v>22</v>
      </c>
      <c r="J115" s="41" t="s">
        <v>26</v>
      </c>
      <c r="K115" s="41" t="s">
        <v>22</v>
      </c>
      <c r="L115" s="19">
        <v>1230500</v>
      </c>
      <c r="M115" s="12">
        <v>1.4</v>
      </c>
      <c r="N115" s="18">
        <f t="shared" si="46"/>
        <v>1722700</v>
      </c>
      <c r="O115" s="32">
        <v>0.9</v>
      </c>
      <c r="P115" s="17">
        <v>1.0349999999999999</v>
      </c>
      <c r="Q115" s="17">
        <f t="shared" si="47"/>
        <v>0.93149999999999999</v>
      </c>
      <c r="R115" s="17">
        <v>1.0349999999999999</v>
      </c>
      <c r="S115" s="16">
        <f t="shared" si="48"/>
        <v>1604695.05</v>
      </c>
    </row>
    <row r="116" spans="1:19" ht="15.75" x14ac:dyDescent="0.25">
      <c r="A116" s="51"/>
      <c r="B116" s="37">
        <f t="shared" si="49"/>
        <v>81</v>
      </c>
      <c r="C116" s="55"/>
      <c r="D116" s="41" t="s">
        <v>19</v>
      </c>
      <c r="E116" s="41" t="s">
        <v>118</v>
      </c>
      <c r="F116" s="52"/>
      <c r="G116" s="37">
        <v>135</v>
      </c>
      <c r="H116" s="41">
        <v>1</v>
      </c>
      <c r="I116" s="37" t="s">
        <v>22</v>
      </c>
      <c r="J116" s="41" t="s">
        <v>26</v>
      </c>
      <c r="K116" s="41" t="s">
        <v>22</v>
      </c>
      <c r="L116" s="19">
        <v>1230500</v>
      </c>
      <c r="M116" s="12">
        <v>1.4</v>
      </c>
      <c r="N116" s="18">
        <f t="shared" si="46"/>
        <v>1722700</v>
      </c>
      <c r="O116" s="32">
        <v>0.9</v>
      </c>
      <c r="P116" s="17">
        <v>1.0469999999999999</v>
      </c>
      <c r="Q116" s="17">
        <f t="shared" si="47"/>
        <v>0.94229999999999992</v>
      </c>
      <c r="R116" s="17">
        <v>1.0469999999999999</v>
      </c>
      <c r="S116" s="16">
        <f t="shared" si="48"/>
        <v>1623300.21</v>
      </c>
    </row>
    <row r="117" spans="1:19" ht="15.75" x14ac:dyDescent="0.25">
      <c r="A117" s="51"/>
      <c r="B117" s="37">
        <f t="shared" si="49"/>
        <v>82</v>
      </c>
      <c r="C117" s="55"/>
      <c r="D117" s="41" t="s">
        <v>19</v>
      </c>
      <c r="E117" s="41" t="s">
        <v>119</v>
      </c>
      <c r="F117" s="52"/>
      <c r="G117" s="37">
        <v>73</v>
      </c>
      <c r="H117" s="41">
        <v>1</v>
      </c>
      <c r="I117" s="37" t="s">
        <v>22</v>
      </c>
      <c r="J117" s="41" t="s">
        <v>26</v>
      </c>
      <c r="K117" s="41" t="s">
        <v>22</v>
      </c>
      <c r="L117" s="19">
        <v>1230500</v>
      </c>
      <c r="M117" s="12">
        <v>1.4</v>
      </c>
      <c r="N117" s="18">
        <f t="shared" si="46"/>
        <v>1722700</v>
      </c>
      <c r="O117" s="32">
        <v>0.9</v>
      </c>
      <c r="P117" s="17">
        <v>1</v>
      </c>
      <c r="Q117" s="17">
        <f t="shared" si="47"/>
        <v>0.9</v>
      </c>
      <c r="R117" s="17">
        <v>1</v>
      </c>
      <c r="S117" s="16">
        <f t="shared" si="48"/>
        <v>1550430</v>
      </c>
    </row>
    <row r="118" spans="1:19" ht="15.75" x14ac:dyDescent="0.25">
      <c r="A118" s="51"/>
      <c r="B118" s="37">
        <f t="shared" si="49"/>
        <v>83</v>
      </c>
      <c r="C118" s="55"/>
      <c r="D118" s="41" t="s">
        <v>19</v>
      </c>
      <c r="E118" s="41" t="s">
        <v>120</v>
      </c>
      <c r="F118" s="52"/>
      <c r="G118" s="37">
        <v>42</v>
      </c>
      <c r="H118" s="41">
        <v>1</v>
      </c>
      <c r="I118" s="37" t="s">
        <v>22</v>
      </c>
      <c r="J118" s="41" t="s">
        <v>26</v>
      </c>
      <c r="K118" s="41" t="s">
        <v>22</v>
      </c>
      <c r="L118" s="19">
        <v>1230500</v>
      </c>
      <c r="M118" s="12">
        <v>1.4</v>
      </c>
      <c r="N118" s="18">
        <f t="shared" si="46"/>
        <v>1722700</v>
      </c>
      <c r="O118" s="32">
        <v>0.9</v>
      </c>
      <c r="P118" s="17">
        <v>1.0149999999999999</v>
      </c>
      <c r="Q118" s="17">
        <f t="shared" si="47"/>
        <v>0.91349999999999998</v>
      </c>
      <c r="R118" s="17">
        <v>1.0149999999999999</v>
      </c>
      <c r="S118" s="16">
        <f t="shared" si="48"/>
        <v>1573686.45</v>
      </c>
    </row>
    <row r="119" spans="1:19" ht="15.75" x14ac:dyDescent="0.25">
      <c r="A119" s="51">
        <v>15</v>
      </c>
      <c r="B119" s="37"/>
      <c r="C119" s="56" t="s">
        <v>121</v>
      </c>
      <c r="D119" s="41"/>
      <c r="E119" s="9" t="s">
        <v>18</v>
      </c>
      <c r="F119" s="38"/>
      <c r="G119" s="37"/>
      <c r="H119" s="41"/>
      <c r="I119" s="10"/>
      <c r="J119" s="9"/>
      <c r="K119" s="9"/>
      <c r="L119" s="21"/>
      <c r="M119" s="12"/>
      <c r="N119" s="22">
        <f>N120+N123</f>
        <v>20672400</v>
      </c>
      <c r="O119" s="32"/>
      <c r="P119" s="12"/>
      <c r="Q119" s="12"/>
      <c r="R119" s="12"/>
      <c r="S119" s="22">
        <f>S120+S123</f>
        <v>18332904.48</v>
      </c>
    </row>
    <row r="120" spans="1:19" ht="15.75" x14ac:dyDescent="0.25">
      <c r="A120" s="51"/>
      <c r="B120" s="37"/>
      <c r="C120" s="56"/>
      <c r="D120" s="41"/>
      <c r="E120" s="41" t="s">
        <v>18</v>
      </c>
      <c r="F120" s="53" t="s">
        <v>21</v>
      </c>
      <c r="G120" s="37"/>
      <c r="H120" s="41"/>
      <c r="I120" s="37"/>
      <c r="J120" s="41"/>
      <c r="K120" s="41"/>
      <c r="L120" s="21"/>
      <c r="M120" s="12"/>
      <c r="N120" s="22">
        <f>SUM(N121:N122)</f>
        <v>4134480</v>
      </c>
      <c r="O120" s="32"/>
      <c r="P120" s="12"/>
      <c r="Q120" s="12"/>
      <c r="R120" s="12"/>
      <c r="S120" s="22">
        <f>SUM(S121:S122)</f>
        <v>3110162.58</v>
      </c>
    </row>
    <row r="121" spans="1:19" ht="15.75" x14ac:dyDescent="0.25">
      <c r="A121" s="51"/>
      <c r="B121" s="37">
        <f>B118+1</f>
        <v>84</v>
      </c>
      <c r="C121" s="56"/>
      <c r="D121" s="41" t="s">
        <v>19</v>
      </c>
      <c r="E121" s="41" t="s">
        <v>122</v>
      </c>
      <c r="F121" s="54"/>
      <c r="G121" s="37">
        <v>13</v>
      </c>
      <c r="H121" s="41">
        <v>1</v>
      </c>
      <c r="I121" s="37" t="s">
        <v>22</v>
      </c>
      <c r="J121" s="41" t="s">
        <v>22</v>
      </c>
      <c r="K121" s="41" t="s">
        <v>26</v>
      </c>
      <c r="L121" s="19">
        <v>1230500</v>
      </c>
      <c r="M121" s="12">
        <v>1.68</v>
      </c>
      <c r="N121" s="18">
        <f t="shared" ref="N121" si="50">L121*M121</f>
        <v>2067240</v>
      </c>
      <c r="O121" s="32">
        <v>0.75</v>
      </c>
      <c r="P121" s="17">
        <v>1.0049999999999999</v>
      </c>
      <c r="Q121" s="17">
        <f t="shared" ref="Q121:Q122" si="51">O121*P121</f>
        <v>0.75374999999999992</v>
      </c>
      <c r="R121" s="17">
        <v>1.0049999999999999</v>
      </c>
      <c r="S121" s="16">
        <f t="shared" ref="S121:S122" si="52">ROUND(N121*Q121,2)</f>
        <v>1558182.15</v>
      </c>
    </row>
    <row r="122" spans="1:19" ht="22.15" customHeight="1" x14ac:dyDescent="0.25">
      <c r="A122" s="51"/>
      <c r="B122" s="37">
        <f>B121+1</f>
        <v>85</v>
      </c>
      <c r="C122" s="56"/>
      <c r="D122" s="41" t="s">
        <v>19</v>
      </c>
      <c r="E122" s="41" t="s">
        <v>123</v>
      </c>
      <c r="F122" s="57"/>
      <c r="G122" s="37">
        <v>2</v>
      </c>
      <c r="H122" s="41">
        <v>1</v>
      </c>
      <c r="I122" s="37" t="s">
        <v>22</v>
      </c>
      <c r="J122" s="41" t="s">
        <v>22</v>
      </c>
      <c r="K122" s="41" t="s">
        <v>26</v>
      </c>
      <c r="L122" s="19">
        <v>1230500</v>
      </c>
      <c r="M122" s="12">
        <v>1.68</v>
      </c>
      <c r="N122" s="18">
        <f>L122*M122</f>
        <v>2067240</v>
      </c>
      <c r="O122" s="32">
        <v>0.75</v>
      </c>
      <c r="P122" s="17">
        <v>1.0009999999999999</v>
      </c>
      <c r="Q122" s="17">
        <f t="shared" si="51"/>
        <v>0.75074999999999992</v>
      </c>
      <c r="R122" s="17">
        <v>1.0009999999999999</v>
      </c>
      <c r="S122" s="16">
        <f t="shared" si="52"/>
        <v>1551980.43</v>
      </c>
    </row>
    <row r="123" spans="1:19" ht="15.75" x14ac:dyDescent="0.25">
      <c r="A123" s="51"/>
      <c r="B123" s="37"/>
      <c r="C123" s="56"/>
      <c r="D123" s="41"/>
      <c r="E123" s="41" t="s">
        <v>18</v>
      </c>
      <c r="F123" s="52" t="s">
        <v>25</v>
      </c>
      <c r="G123" s="37"/>
      <c r="H123" s="41"/>
      <c r="I123" s="37"/>
      <c r="J123" s="41"/>
      <c r="K123" s="41"/>
      <c r="L123" s="21"/>
      <c r="M123" s="12"/>
      <c r="N123" s="22">
        <f>SUM(N124:N131)</f>
        <v>16537920</v>
      </c>
      <c r="O123" s="32"/>
      <c r="P123" s="12"/>
      <c r="Q123" s="12"/>
      <c r="R123" s="12"/>
      <c r="S123" s="22">
        <f>SUM(S124:S131)</f>
        <v>15222741.9</v>
      </c>
    </row>
    <row r="124" spans="1:19" ht="15.75" x14ac:dyDescent="0.25">
      <c r="A124" s="51"/>
      <c r="B124" s="37">
        <f>B122+1</f>
        <v>86</v>
      </c>
      <c r="C124" s="56"/>
      <c r="D124" s="41" t="s">
        <v>19</v>
      </c>
      <c r="E124" s="41" t="s">
        <v>124</v>
      </c>
      <c r="F124" s="52"/>
      <c r="G124" s="37">
        <v>11</v>
      </c>
      <c r="H124" s="41">
        <v>1</v>
      </c>
      <c r="I124" s="37" t="s">
        <v>22</v>
      </c>
      <c r="J124" s="41" t="s">
        <v>26</v>
      </c>
      <c r="K124" s="41" t="s">
        <v>22</v>
      </c>
      <c r="L124" s="19">
        <v>1230500</v>
      </c>
      <c r="M124" s="12">
        <v>1.68</v>
      </c>
      <c r="N124" s="18">
        <f t="shared" ref="N124:N131" si="53">L124*M124</f>
        <v>2067240</v>
      </c>
      <c r="O124" s="32">
        <v>0.9</v>
      </c>
      <c r="P124" s="17">
        <v>1.004</v>
      </c>
      <c r="Q124" s="17">
        <f t="shared" ref="Q124:Q131" si="54">O124*P124</f>
        <v>0.90360000000000007</v>
      </c>
      <c r="R124" s="17">
        <v>1.004</v>
      </c>
      <c r="S124" s="16">
        <f t="shared" ref="S124:S131" si="55">ROUND(N124*Q124,2)</f>
        <v>1867958.06</v>
      </c>
    </row>
    <row r="125" spans="1:19" ht="15.75" x14ac:dyDescent="0.25">
      <c r="A125" s="51"/>
      <c r="B125" s="37">
        <f t="shared" ref="B125:B131" si="56">B124+1</f>
        <v>87</v>
      </c>
      <c r="C125" s="56"/>
      <c r="D125" s="41" t="s">
        <v>19</v>
      </c>
      <c r="E125" s="41" t="s">
        <v>125</v>
      </c>
      <c r="F125" s="52"/>
      <c r="G125" s="37">
        <v>41</v>
      </c>
      <c r="H125" s="41">
        <v>1</v>
      </c>
      <c r="I125" s="37" t="s">
        <v>22</v>
      </c>
      <c r="J125" s="41" t="s">
        <v>26</v>
      </c>
      <c r="K125" s="41" t="s">
        <v>22</v>
      </c>
      <c r="L125" s="19">
        <v>1230500</v>
      </c>
      <c r="M125" s="12">
        <v>1.68</v>
      </c>
      <c r="N125" s="18">
        <f t="shared" si="53"/>
        <v>2067240</v>
      </c>
      <c r="O125" s="32">
        <v>0.9</v>
      </c>
      <c r="P125" s="17">
        <v>1.014</v>
      </c>
      <c r="Q125" s="17">
        <f t="shared" si="54"/>
        <v>0.91260000000000008</v>
      </c>
      <c r="R125" s="17">
        <v>1.014</v>
      </c>
      <c r="S125" s="16">
        <f t="shared" si="55"/>
        <v>1886563.22</v>
      </c>
    </row>
    <row r="126" spans="1:19" ht="15.75" x14ac:dyDescent="0.25">
      <c r="A126" s="51"/>
      <c r="B126" s="37">
        <f t="shared" si="56"/>
        <v>88</v>
      </c>
      <c r="C126" s="56"/>
      <c r="D126" s="41" t="s">
        <v>19</v>
      </c>
      <c r="E126" s="41" t="s">
        <v>126</v>
      </c>
      <c r="F126" s="52"/>
      <c r="G126" s="37">
        <v>89</v>
      </c>
      <c r="H126" s="41">
        <v>1</v>
      </c>
      <c r="I126" s="37" t="s">
        <v>22</v>
      </c>
      <c r="J126" s="41" t="s">
        <v>26</v>
      </c>
      <c r="K126" s="41" t="s">
        <v>22</v>
      </c>
      <c r="L126" s="19">
        <v>1230500</v>
      </c>
      <c r="M126" s="12">
        <v>1.68</v>
      </c>
      <c r="N126" s="18">
        <f t="shared" si="53"/>
        <v>2067240</v>
      </c>
      <c r="O126" s="32">
        <v>0.9</v>
      </c>
      <c r="P126" s="17">
        <v>1.0309999999999999</v>
      </c>
      <c r="Q126" s="17">
        <f t="shared" si="54"/>
        <v>0.92789999999999995</v>
      </c>
      <c r="R126" s="17">
        <v>1.0309999999999999</v>
      </c>
      <c r="S126" s="16">
        <f t="shared" si="55"/>
        <v>1918192</v>
      </c>
    </row>
    <row r="127" spans="1:19" ht="15.75" x14ac:dyDescent="0.25">
      <c r="A127" s="51"/>
      <c r="B127" s="37">
        <f t="shared" si="56"/>
        <v>89</v>
      </c>
      <c r="C127" s="56"/>
      <c r="D127" s="41" t="s">
        <v>19</v>
      </c>
      <c r="E127" s="41" t="s">
        <v>127</v>
      </c>
      <c r="F127" s="52"/>
      <c r="G127" s="37">
        <v>155</v>
      </c>
      <c r="H127" s="41">
        <v>1</v>
      </c>
      <c r="I127" s="37" t="s">
        <v>22</v>
      </c>
      <c r="J127" s="41" t="s">
        <v>26</v>
      </c>
      <c r="K127" s="41" t="s">
        <v>22</v>
      </c>
      <c r="L127" s="19">
        <v>1230500</v>
      </c>
      <c r="M127" s="12">
        <v>1.68</v>
      </c>
      <c r="N127" s="18">
        <f t="shared" si="53"/>
        <v>2067240</v>
      </c>
      <c r="O127" s="32">
        <v>0.9</v>
      </c>
      <c r="P127" s="17">
        <v>1.054</v>
      </c>
      <c r="Q127" s="17">
        <f t="shared" si="54"/>
        <v>0.94860000000000011</v>
      </c>
      <c r="R127" s="17">
        <v>1.054</v>
      </c>
      <c r="S127" s="16">
        <f t="shared" si="55"/>
        <v>1960983.86</v>
      </c>
    </row>
    <row r="128" spans="1:19" ht="15.75" x14ac:dyDescent="0.25">
      <c r="A128" s="51"/>
      <c r="B128" s="37">
        <f t="shared" si="56"/>
        <v>90</v>
      </c>
      <c r="C128" s="56"/>
      <c r="D128" s="41" t="s">
        <v>19</v>
      </c>
      <c r="E128" s="41" t="s">
        <v>128</v>
      </c>
      <c r="F128" s="52"/>
      <c r="G128" s="37">
        <v>19</v>
      </c>
      <c r="H128" s="41">
        <v>1</v>
      </c>
      <c r="I128" s="37" t="s">
        <v>22</v>
      </c>
      <c r="J128" s="41" t="s">
        <v>26</v>
      </c>
      <c r="K128" s="41" t="s">
        <v>22</v>
      </c>
      <c r="L128" s="19">
        <v>1230500</v>
      </c>
      <c r="M128" s="12">
        <v>1.68</v>
      </c>
      <c r="N128" s="18">
        <f t="shared" si="53"/>
        <v>2067240</v>
      </c>
      <c r="O128" s="32">
        <v>0.9</v>
      </c>
      <c r="P128" s="17">
        <v>1.0069999999999999</v>
      </c>
      <c r="Q128" s="17">
        <f t="shared" si="54"/>
        <v>0.90629999999999988</v>
      </c>
      <c r="R128" s="17">
        <v>1.0069999999999999</v>
      </c>
      <c r="S128" s="16">
        <f t="shared" si="55"/>
        <v>1873539.61</v>
      </c>
    </row>
    <row r="129" spans="1:19" ht="15.75" x14ac:dyDescent="0.25">
      <c r="A129" s="51"/>
      <c r="B129" s="37">
        <f t="shared" si="56"/>
        <v>91</v>
      </c>
      <c r="C129" s="56"/>
      <c r="D129" s="41" t="s">
        <v>19</v>
      </c>
      <c r="E129" s="41" t="s">
        <v>129</v>
      </c>
      <c r="F129" s="52"/>
      <c r="G129" s="37">
        <v>34</v>
      </c>
      <c r="H129" s="41">
        <v>1</v>
      </c>
      <c r="I129" s="37" t="s">
        <v>22</v>
      </c>
      <c r="J129" s="41" t="s">
        <v>26</v>
      </c>
      <c r="K129" s="41" t="s">
        <v>22</v>
      </c>
      <c r="L129" s="19">
        <v>1230500</v>
      </c>
      <c r="M129" s="12">
        <v>1.68</v>
      </c>
      <c r="N129" s="18">
        <f>L129*M129</f>
        <v>2067240</v>
      </c>
      <c r="O129" s="32">
        <v>0.9</v>
      </c>
      <c r="P129" s="17">
        <v>1.012</v>
      </c>
      <c r="Q129" s="17">
        <f t="shared" si="54"/>
        <v>0.91080000000000005</v>
      </c>
      <c r="R129" s="17">
        <v>1.012</v>
      </c>
      <c r="S129" s="16">
        <f t="shared" si="55"/>
        <v>1882842.19</v>
      </c>
    </row>
    <row r="130" spans="1:19" ht="15.75" x14ac:dyDescent="0.25">
      <c r="A130" s="51"/>
      <c r="B130" s="37">
        <f t="shared" si="56"/>
        <v>92</v>
      </c>
      <c r="C130" s="56"/>
      <c r="D130" s="41" t="s">
        <v>19</v>
      </c>
      <c r="E130" s="41" t="s">
        <v>130</v>
      </c>
      <c r="F130" s="52"/>
      <c r="G130" s="37">
        <v>144</v>
      </c>
      <c r="H130" s="41">
        <v>1</v>
      </c>
      <c r="I130" s="37" t="s">
        <v>22</v>
      </c>
      <c r="J130" s="41" t="s">
        <v>26</v>
      </c>
      <c r="K130" s="41" t="s">
        <v>22</v>
      </c>
      <c r="L130" s="19">
        <v>1230500</v>
      </c>
      <c r="M130" s="12">
        <v>1.68</v>
      </c>
      <c r="N130" s="18">
        <f>L130*M130</f>
        <v>2067240</v>
      </c>
      <c r="O130" s="32">
        <v>0.9</v>
      </c>
      <c r="P130" s="17">
        <v>1.05</v>
      </c>
      <c r="Q130" s="17">
        <f t="shared" si="54"/>
        <v>0.94500000000000006</v>
      </c>
      <c r="R130" s="17">
        <v>1.05</v>
      </c>
      <c r="S130" s="16">
        <f t="shared" si="55"/>
        <v>1953541.8</v>
      </c>
    </row>
    <row r="131" spans="1:19" ht="19.149999999999999" customHeight="1" x14ac:dyDescent="0.25">
      <c r="A131" s="51"/>
      <c r="B131" s="37">
        <f t="shared" si="56"/>
        <v>93</v>
      </c>
      <c r="C131" s="56"/>
      <c r="D131" s="41" t="s">
        <v>19</v>
      </c>
      <c r="E131" s="41" t="s">
        <v>131</v>
      </c>
      <c r="F131" s="52"/>
      <c r="G131" s="37">
        <v>28</v>
      </c>
      <c r="H131" s="41">
        <v>1</v>
      </c>
      <c r="I131" s="37" t="s">
        <v>22</v>
      </c>
      <c r="J131" s="41" t="s">
        <v>26</v>
      </c>
      <c r="K131" s="41" t="s">
        <v>22</v>
      </c>
      <c r="L131" s="19">
        <v>1230500</v>
      </c>
      <c r="M131" s="12">
        <v>1.68</v>
      </c>
      <c r="N131" s="18">
        <f t="shared" si="53"/>
        <v>2067240</v>
      </c>
      <c r="O131" s="32">
        <v>0.9</v>
      </c>
      <c r="P131" s="17">
        <v>1.01</v>
      </c>
      <c r="Q131" s="17">
        <f t="shared" si="54"/>
        <v>0.90900000000000003</v>
      </c>
      <c r="R131" s="17">
        <v>1.01</v>
      </c>
      <c r="S131" s="16">
        <f t="shared" si="55"/>
        <v>1879121.16</v>
      </c>
    </row>
    <row r="132" spans="1:19" ht="15.75" x14ac:dyDescent="0.25">
      <c r="A132" s="51">
        <v>16</v>
      </c>
      <c r="B132" s="37"/>
      <c r="C132" s="55" t="s">
        <v>132</v>
      </c>
      <c r="D132" s="41"/>
      <c r="E132" s="9" t="s">
        <v>133</v>
      </c>
      <c r="F132" s="38"/>
      <c r="G132" s="37"/>
      <c r="H132" s="41"/>
      <c r="I132" s="10"/>
      <c r="J132" s="9"/>
      <c r="K132" s="9"/>
      <c r="L132" s="21"/>
      <c r="M132" s="12"/>
      <c r="N132" s="22">
        <f>N133+N135</f>
        <v>25840500</v>
      </c>
      <c r="O132" s="32"/>
      <c r="P132" s="12"/>
      <c r="Q132" s="12"/>
      <c r="R132" s="12"/>
      <c r="S132" s="22">
        <f>S133+S135</f>
        <v>21955122.419999998</v>
      </c>
    </row>
    <row r="133" spans="1:19" ht="15.75" x14ac:dyDescent="0.25">
      <c r="A133" s="51"/>
      <c r="B133" s="37"/>
      <c r="C133" s="55"/>
      <c r="D133" s="41"/>
      <c r="E133" s="41" t="s">
        <v>18</v>
      </c>
      <c r="F133" s="38"/>
      <c r="G133" s="37"/>
      <c r="H133" s="41"/>
      <c r="I133" s="10"/>
      <c r="J133" s="9"/>
      <c r="K133" s="9"/>
      <c r="L133" s="21"/>
      <c r="M133" s="12"/>
      <c r="N133" s="22">
        <f>N134</f>
        <v>1722700</v>
      </c>
      <c r="O133" s="32"/>
      <c r="P133" s="12"/>
      <c r="Q133" s="12"/>
      <c r="R133" s="12"/>
      <c r="S133" s="22">
        <f>S134</f>
        <v>861350</v>
      </c>
    </row>
    <row r="134" spans="1:19" ht="15.75" x14ac:dyDescent="0.25">
      <c r="A134" s="51"/>
      <c r="B134" s="37">
        <f>B131+1</f>
        <v>94</v>
      </c>
      <c r="C134" s="55"/>
      <c r="D134" s="41" t="s">
        <v>19</v>
      </c>
      <c r="E134" s="41" t="s">
        <v>134</v>
      </c>
      <c r="F134" s="27" t="s">
        <v>21</v>
      </c>
      <c r="G134" s="35">
        <v>2</v>
      </c>
      <c r="H134" s="41">
        <v>0</v>
      </c>
      <c r="I134" s="37" t="s">
        <v>22</v>
      </c>
      <c r="J134" s="41" t="s">
        <v>22</v>
      </c>
      <c r="K134" s="41" t="s">
        <v>22</v>
      </c>
      <c r="L134" s="19">
        <v>1230500</v>
      </c>
      <c r="M134" s="12">
        <v>1.4</v>
      </c>
      <c r="N134" s="18">
        <f>L134*M134</f>
        <v>1722700</v>
      </c>
      <c r="O134" s="32">
        <v>0.5</v>
      </c>
      <c r="P134" s="17">
        <v>1</v>
      </c>
      <c r="Q134" s="17">
        <f>O134*P134</f>
        <v>0.5</v>
      </c>
      <c r="R134" s="17">
        <v>1</v>
      </c>
      <c r="S134" s="16">
        <f>ROUND(N134*Q134,2)</f>
        <v>861350</v>
      </c>
    </row>
    <row r="135" spans="1:19" ht="15.75" x14ac:dyDescent="0.25">
      <c r="A135" s="51"/>
      <c r="B135" s="37"/>
      <c r="C135" s="55"/>
      <c r="D135" s="41"/>
      <c r="E135" s="41" t="s">
        <v>18</v>
      </c>
      <c r="F135" s="52" t="s">
        <v>25</v>
      </c>
      <c r="G135" s="37"/>
      <c r="H135" s="41"/>
      <c r="I135" s="37"/>
      <c r="J135" s="41"/>
      <c r="K135" s="41"/>
      <c r="L135" s="21"/>
      <c r="M135" s="12"/>
      <c r="N135" s="22">
        <f>SUM(N136:N149)</f>
        <v>24117800</v>
      </c>
      <c r="O135" s="32"/>
      <c r="P135" s="12"/>
      <c r="Q135" s="12"/>
      <c r="R135" s="12"/>
      <c r="S135" s="22">
        <f>SUM(S136:S149)</f>
        <v>21093772.419999998</v>
      </c>
    </row>
    <row r="136" spans="1:19" ht="15.75" x14ac:dyDescent="0.25">
      <c r="A136" s="51"/>
      <c r="B136" s="37">
        <f>B134+1</f>
        <v>95</v>
      </c>
      <c r="C136" s="55"/>
      <c r="D136" s="41" t="s">
        <v>19</v>
      </c>
      <c r="E136" s="41" t="s">
        <v>135</v>
      </c>
      <c r="F136" s="52"/>
      <c r="G136" s="37">
        <v>61</v>
      </c>
      <c r="H136" s="41">
        <v>1</v>
      </c>
      <c r="I136" s="37" t="s">
        <v>22</v>
      </c>
      <c r="J136" s="41" t="s">
        <v>26</v>
      </c>
      <c r="K136" s="41" t="s">
        <v>22</v>
      </c>
      <c r="L136" s="19">
        <v>1230500</v>
      </c>
      <c r="M136" s="12">
        <v>1.4</v>
      </c>
      <c r="N136" s="18">
        <f t="shared" ref="N136:N149" si="57">L136*M136</f>
        <v>1722700</v>
      </c>
      <c r="O136" s="32">
        <v>0.9</v>
      </c>
      <c r="P136" s="17">
        <v>1.0209999999999999</v>
      </c>
      <c r="Q136" s="17">
        <f t="shared" ref="Q136:Q149" si="58">O136*P136</f>
        <v>0.91889999999999994</v>
      </c>
      <c r="R136" s="17">
        <v>1.0209999999999999</v>
      </c>
      <c r="S136" s="16">
        <f t="shared" ref="S136:S149" si="59">ROUND(N136*Q136,2)</f>
        <v>1582989.03</v>
      </c>
    </row>
    <row r="137" spans="1:19" ht="15.75" x14ac:dyDescent="0.25">
      <c r="A137" s="51"/>
      <c r="B137" s="37">
        <f t="shared" ref="B137:B149" si="60">B136+1</f>
        <v>96</v>
      </c>
      <c r="C137" s="55"/>
      <c r="D137" s="41" t="s">
        <v>19</v>
      </c>
      <c r="E137" s="41" t="s">
        <v>136</v>
      </c>
      <c r="F137" s="52"/>
      <c r="G137" s="37">
        <v>122</v>
      </c>
      <c r="H137" s="41">
        <v>2</v>
      </c>
      <c r="I137" s="37" t="s">
        <v>26</v>
      </c>
      <c r="J137" s="41" t="s">
        <v>26</v>
      </c>
      <c r="K137" s="41" t="s">
        <v>26</v>
      </c>
      <c r="L137" s="19">
        <v>1230500</v>
      </c>
      <c r="M137" s="12">
        <v>1.4</v>
      </c>
      <c r="N137" s="18">
        <f t="shared" si="57"/>
        <v>1722700</v>
      </c>
      <c r="O137" s="32">
        <v>1</v>
      </c>
      <c r="P137" s="17">
        <v>1.038</v>
      </c>
      <c r="Q137" s="17">
        <f t="shared" si="58"/>
        <v>1.038</v>
      </c>
      <c r="R137" s="17">
        <v>1.038</v>
      </c>
      <c r="S137" s="16">
        <f t="shared" si="59"/>
        <v>1788162.6</v>
      </c>
    </row>
    <row r="138" spans="1:19" ht="15.75" x14ac:dyDescent="0.25">
      <c r="A138" s="51"/>
      <c r="B138" s="37">
        <f t="shared" si="60"/>
        <v>97</v>
      </c>
      <c r="C138" s="55"/>
      <c r="D138" s="41" t="s">
        <v>19</v>
      </c>
      <c r="E138" s="41" t="s">
        <v>137</v>
      </c>
      <c r="F138" s="52"/>
      <c r="G138" s="37">
        <v>64</v>
      </c>
      <c r="H138" s="41">
        <v>0</v>
      </c>
      <c r="I138" s="37" t="s">
        <v>22</v>
      </c>
      <c r="J138" s="41" t="s">
        <v>26</v>
      </c>
      <c r="K138" s="41" t="s">
        <v>22</v>
      </c>
      <c r="L138" s="19">
        <v>1230500</v>
      </c>
      <c r="M138" s="12">
        <v>1.4</v>
      </c>
      <c r="N138" s="18">
        <f t="shared" si="57"/>
        <v>1722700</v>
      </c>
      <c r="O138" s="32">
        <v>0.75</v>
      </c>
      <c r="P138" s="17">
        <v>1</v>
      </c>
      <c r="Q138" s="17">
        <f t="shared" si="58"/>
        <v>0.75</v>
      </c>
      <c r="R138" s="17">
        <v>1</v>
      </c>
      <c r="S138" s="16">
        <f t="shared" si="59"/>
        <v>1292025</v>
      </c>
    </row>
    <row r="139" spans="1:19" ht="15.75" x14ac:dyDescent="0.25">
      <c r="A139" s="51"/>
      <c r="B139" s="37">
        <f t="shared" si="60"/>
        <v>98</v>
      </c>
      <c r="C139" s="55"/>
      <c r="D139" s="41" t="s">
        <v>19</v>
      </c>
      <c r="E139" s="41" t="s">
        <v>138</v>
      </c>
      <c r="F139" s="52"/>
      <c r="G139" s="37">
        <v>24</v>
      </c>
      <c r="H139" s="41">
        <v>1</v>
      </c>
      <c r="I139" s="37" t="s">
        <v>22</v>
      </c>
      <c r="J139" s="41" t="s">
        <v>26</v>
      </c>
      <c r="K139" s="41" t="s">
        <v>22</v>
      </c>
      <c r="L139" s="19">
        <v>1230500</v>
      </c>
      <c r="M139" s="12">
        <v>1.4</v>
      </c>
      <c r="N139" s="18">
        <f t="shared" si="57"/>
        <v>1722700</v>
      </c>
      <c r="O139" s="32">
        <v>0.9</v>
      </c>
      <c r="P139" s="17">
        <v>1.008</v>
      </c>
      <c r="Q139" s="17">
        <f t="shared" si="58"/>
        <v>0.90720000000000001</v>
      </c>
      <c r="R139" s="17">
        <v>1.008</v>
      </c>
      <c r="S139" s="16">
        <f t="shared" si="59"/>
        <v>1562833.44</v>
      </c>
    </row>
    <row r="140" spans="1:19" ht="15.75" x14ac:dyDescent="0.25">
      <c r="A140" s="51"/>
      <c r="B140" s="37">
        <f t="shared" si="60"/>
        <v>99</v>
      </c>
      <c r="C140" s="55"/>
      <c r="D140" s="41" t="s">
        <v>19</v>
      </c>
      <c r="E140" s="41" t="s">
        <v>139</v>
      </c>
      <c r="F140" s="52"/>
      <c r="G140" s="37">
        <v>52</v>
      </c>
      <c r="H140" s="41">
        <v>1</v>
      </c>
      <c r="I140" s="37" t="s">
        <v>22</v>
      </c>
      <c r="J140" s="41" t="s">
        <v>26</v>
      </c>
      <c r="K140" s="41" t="s">
        <v>22</v>
      </c>
      <c r="L140" s="19">
        <v>1230500</v>
      </c>
      <c r="M140" s="12">
        <v>1.4</v>
      </c>
      <c r="N140" s="18">
        <f t="shared" si="57"/>
        <v>1722700</v>
      </c>
      <c r="O140" s="32">
        <v>0.9</v>
      </c>
      <c r="P140" s="17">
        <v>1.018</v>
      </c>
      <c r="Q140" s="17">
        <f t="shared" si="58"/>
        <v>0.91620000000000001</v>
      </c>
      <c r="R140" s="17">
        <v>1.018</v>
      </c>
      <c r="S140" s="16">
        <f t="shared" si="59"/>
        <v>1578337.74</v>
      </c>
    </row>
    <row r="141" spans="1:19" ht="15.75" x14ac:dyDescent="0.25">
      <c r="A141" s="51"/>
      <c r="B141" s="37">
        <f t="shared" si="60"/>
        <v>100</v>
      </c>
      <c r="C141" s="55"/>
      <c r="D141" s="41" t="s">
        <v>19</v>
      </c>
      <c r="E141" s="41" t="s">
        <v>140</v>
      </c>
      <c r="F141" s="52"/>
      <c r="G141" s="37">
        <v>46</v>
      </c>
      <c r="H141" s="41">
        <v>0</v>
      </c>
      <c r="I141" s="37" t="s">
        <v>22</v>
      </c>
      <c r="J141" s="41" t="s">
        <v>26</v>
      </c>
      <c r="K141" s="41" t="s">
        <v>22</v>
      </c>
      <c r="L141" s="19">
        <v>1230500</v>
      </c>
      <c r="M141" s="12">
        <v>1.4</v>
      </c>
      <c r="N141" s="18">
        <f t="shared" si="57"/>
        <v>1722700</v>
      </c>
      <c r="O141" s="32">
        <v>0.75</v>
      </c>
      <c r="P141" s="17">
        <v>1</v>
      </c>
      <c r="Q141" s="17">
        <f t="shared" si="58"/>
        <v>0.75</v>
      </c>
      <c r="R141" s="17">
        <v>1</v>
      </c>
      <c r="S141" s="16">
        <f t="shared" si="59"/>
        <v>1292025</v>
      </c>
    </row>
    <row r="142" spans="1:19" ht="15.75" x14ac:dyDescent="0.25">
      <c r="A142" s="51"/>
      <c r="B142" s="37">
        <f t="shared" si="60"/>
        <v>101</v>
      </c>
      <c r="C142" s="55"/>
      <c r="D142" s="41" t="s">
        <v>19</v>
      </c>
      <c r="E142" s="41" t="s">
        <v>141</v>
      </c>
      <c r="F142" s="52"/>
      <c r="G142" s="37">
        <v>122</v>
      </c>
      <c r="H142" s="41">
        <v>1</v>
      </c>
      <c r="I142" s="37" t="s">
        <v>22</v>
      </c>
      <c r="J142" s="41" t="s">
        <v>26</v>
      </c>
      <c r="K142" s="41" t="s">
        <v>22</v>
      </c>
      <c r="L142" s="19">
        <v>1230500</v>
      </c>
      <c r="M142" s="12">
        <v>1.4</v>
      </c>
      <c r="N142" s="18">
        <f t="shared" si="57"/>
        <v>1722700</v>
      </c>
      <c r="O142" s="32">
        <v>0.9</v>
      </c>
      <c r="P142" s="17">
        <v>1.0429999999999999</v>
      </c>
      <c r="Q142" s="17">
        <f t="shared" si="58"/>
        <v>0.93869999999999998</v>
      </c>
      <c r="R142" s="17">
        <v>1.0429999999999999</v>
      </c>
      <c r="S142" s="16">
        <f t="shared" si="59"/>
        <v>1617098.49</v>
      </c>
    </row>
    <row r="143" spans="1:19" ht="15.75" x14ac:dyDescent="0.25">
      <c r="A143" s="51"/>
      <c r="B143" s="37">
        <f t="shared" si="60"/>
        <v>102</v>
      </c>
      <c r="C143" s="55"/>
      <c r="D143" s="41" t="s">
        <v>19</v>
      </c>
      <c r="E143" s="41" t="s">
        <v>142</v>
      </c>
      <c r="F143" s="52"/>
      <c r="G143" s="37">
        <v>76</v>
      </c>
      <c r="H143" s="41">
        <v>0</v>
      </c>
      <c r="I143" s="37" t="s">
        <v>22</v>
      </c>
      <c r="J143" s="41" t="s">
        <v>26</v>
      </c>
      <c r="K143" s="41" t="s">
        <v>22</v>
      </c>
      <c r="L143" s="19">
        <v>1230500</v>
      </c>
      <c r="M143" s="12">
        <v>1.4</v>
      </c>
      <c r="N143" s="18">
        <f t="shared" si="57"/>
        <v>1722700</v>
      </c>
      <c r="O143" s="32">
        <v>0.75</v>
      </c>
      <c r="P143" s="17">
        <v>1</v>
      </c>
      <c r="Q143" s="17">
        <f t="shared" si="58"/>
        <v>0.75</v>
      </c>
      <c r="R143" s="17">
        <v>1</v>
      </c>
      <c r="S143" s="16">
        <f t="shared" si="59"/>
        <v>1292025</v>
      </c>
    </row>
    <row r="144" spans="1:19" ht="15.75" x14ac:dyDescent="0.25">
      <c r="A144" s="51"/>
      <c r="B144" s="37">
        <f t="shared" si="60"/>
        <v>103</v>
      </c>
      <c r="C144" s="55"/>
      <c r="D144" s="41" t="s">
        <v>19</v>
      </c>
      <c r="E144" s="41" t="s">
        <v>143</v>
      </c>
      <c r="F144" s="52"/>
      <c r="G144" s="37">
        <v>111</v>
      </c>
      <c r="H144" s="41">
        <v>1</v>
      </c>
      <c r="I144" s="37" t="s">
        <v>22</v>
      </c>
      <c r="J144" s="41" t="s">
        <v>26</v>
      </c>
      <c r="K144" s="41" t="s">
        <v>22</v>
      </c>
      <c r="L144" s="19">
        <v>1230500</v>
      </c>
      <c r="M144" s="12">
        <v>1.4</v>
      </c>
      <c r="N144" s="18">
        <f t="shared" si="57"/>
        <v>1722700</v>
      </c>
      <c r="O144" s="32">
        <v>0.9</v>
      </c>
      <c r="P144" s="17">
        <v>1.0389999999999999</v>
      </c>
      <c r="Q144" s="17">
        <f t="shared" si="58"/>
        <v>0.93509999999999993</v>
      </c>
      <c r="R144" s="17">
        <v>1.0389999999999999</v>
      </c>
      <c r="S144" s="16">
        <f t="shared" si="59"/>
        <v>1610896.77</v>
      </c>
    </row>
    <row r="145" spans="1:19" ht="15.75" x14ac:dyDescent="0.25">
      <c r="A145" s="51"/>
      <c r="B145" s="37">
        <f t="shared" si="60"/>
        <v>104</v>
      </c>
      <c r="C145" s="55"/>
      <c r="D145" s="41" t="s">
        <v>19</v>
      </c>
      <c r="E145" s="41" t="s">
        <v>144</v>
      </c>
      <c r="F145" s="52"/>
      <c r="G145" s="37">
        <v>76</v>
      </c>
      <c r="H145" s="41">
        <v>0</v>
      </c>
      <c r="I145" s="37" t="s">
        <v>22</v>
      </c>
      <c r="J145" s="41" t="s">
        <v>26</v>
      </c>
      <c r="K145" s="41" t="s">
        <v>22</v>
      </c>
      <c r="L145" s="19">
        <v>1230500</v>
      </c>
      <c r="M145" s="12">
        <v>1.4</v>
      </c>
      <c r="N145" s="18">
        <f t="shared" si="57"/>
        <v>1722700</v>
      </c>
      <c r="O145" s="32">
        <v>0.75</v>
      </c>
      <c r="P145" s="17">
        <v>1</v>
      </c>
      <c r="Q145" s="17">
        <f t="shared" si="58"/>
        <v>0.75</v>
      </c>
      <c r="R145" s="17">
        <v>1</v>
      </c>
      <c r="S145" s="16">
        <f t="shared" si="59"/>
        <v>1292025</v>
      </c>
    </row>
    <row r="146" spans="1:19" ht="15.75" x14ac:dyDescent="0.25">
      <c r="A146" s="51"/>
      <c r="B146" s="37">
        <f t="shared" si="60"/>
        <v>105</v>
      </c>
      <c r="C146" s="55"/>
      <c r="D146" s="41" t="s">
        <v>19</v>
      </c>
      <c r="E146" s="41" t="s">
        <v>145</v>
      </c>
      <c r="F146" s="52"/>
      <c r="G146" s="37">
        <v>33</v>
      </c>
      <c r="H146" s="41">
        <v>0</v>
      </c>
      <c r="I146" s="37" t="s">
        <v>22</v>
      </c>
      <c r="J146" s="41" t="s">
        <v>26</v>
      </c>
      <c r="K146" s="41" t="s">
        <v>22</v>
      </c>
      <c r="L146" s="19">
        <v>1230500</v>
      </c>
      <c r="M146" s="12">
        <v>1.4</v>
      </c>
      <c r="N146" s="18">
        <f t="shared" si="57"/>
        <v>1722700</v>
      </c>
      <c r="O146" s="32">
        <v>0.75</v>
      </c>
      <c r="P146" s="17">
        <v>1</v>
      </c>
      <c r="Q146" s="17">
        <f t="shared" si="58"/>
        <v>0.75</v>
      </c>
      <c r="R146" s="17">
        <v>1</v>
      </c>
      <c r="S146" s="16">
        <f t="shared" si="59"/>
        <v>1292025</v>
      </c>
    </row>
    <row r="147" spans="1:19" ht="15.75" x14ac:dyDescent="0.25">
      <c r="A147" s="51"/>
      <c r="B147" s="37">
        <f t="shared" si="60"/>
        <v>106</v>
      </c>
      <c r="C147" s="55"/>
      <c r="D147" s="41" t="s">
        <v>19</v>
      </c>
      <c r="E147" s="41" t="s">
        <v>146</v>
      </c>
      <c r="F147" s="52"/>
      <c r="G147" s="37">
        <v>1</v>
      </c>
      <c r="H147" s="41">
        <v>1</v>
      </c>
      <c r="I147" s="37" t="s">
        <v>22</v>
      </c>
      <c r="J147" s="41" t="s">
        <v>26</v>
      </c>
      <c r="K147" s="41" t="s">
        <v>22</v>
      </c>
      <c r="L147" s="19">
        <v>1230500</v>
      </c>
      <c r="M147" s="12">
        <v>1.4</v>
      </c>
      <c r="N147" s="18">
        <f t="shared" si="57"/>
        <v>1722700</v>
      </c>
      <c r="O147" s="32">
        <v>0.9</v>
      </c>
      <c r="P147" s="17">
        <v>1</v>
      </c>
      <c r="Q147" s="17">
        <f t="shared" si="58"/>
        <v>0.9</v>
      </c>
      <c r="R147" s="17">
        <v>1</v>
      </c>
      <c r="S147" s="16">
        <f t="shared" si="59"/>
        <v>1550430</v>
      </c>
    </row>
    <row r="148" spans="1:19" ht="15.75" x14ac:dyDescent="0.25">
      <c r="A148" s="51"/>
      <c r="B148" s="37">
        <f t="shared" si="60"/>
        <v>107</v>
      </c>
      <c r="C148" s="55"/>
      <c r="D148" s="41" t="s">
        <v>19</v>
      </c>
      <c r="E148" s="41" t="s">
        <v>147</v>
      </c>
      <c r="F148" s="52"/>
      <c r="G148" s="37">
        <v>42</v>
      </c>
      <c r="H148" s="41">
        <v>1</v>
      </c>
      <c r="I148" s="37" t="s">
        <v>22</v>
      </c>
      <c r="J148" s="41" t="s">
        <v>26</v>
      </c>
      <c r="K148" s="41" t="s">
        <v>22</v>
      </c>
      <c r="L148" s="19">
        <v>1230500</v>
      </c>
      <c r="M148" s="12">
        <v>1.4</v>
      </c>
      <c r="N148" s="18">
        <f t="shared" si="57"/>
        <v>1722700</v>
      </c>
      <c r="O148" s="32">
        <v>0.9</v>
      </c>
      <c r="P148" s="17">
        <v>1.0149999999999999</v>
      </c>
      <c r="Q148" s="17">
        <f t="shared" si="58"/>
        <v>0.91349999999999998</v>
      </c>
      <c r="R148" s="17">
        <v>1.0149999999999999</v>
      </c>
      <c r="S148" s="16">
        <f t="shared" si="59"/>
        <v>1573686.45</v>
      </c>
    </row>
    <row r="149" spans="1:19" ht="15.75" x14ac:dyDescent="0.25">
      <c r="A149" s="51"/>
      <c r="B149" s="37">
        <f t="shared" si="60"/>
        <v>108</v>
      </c>
      <c r="C149" s="55"/>
      <c r="D149" s="41" t="s">
        <v>19</v>
      </c>
      <c r="E149" s="41" t="s">
        <v>148</v>
      </c>
      <c r="F149" s="52"/>
      <c r="G149" s="37">
        <v>86</v>
      </c>
      <c r="H149" s="41">
        <v>2</v>
      </c>
      <c r="I149" s="37" t="s">
        <v>26</v>
      </c>
      <c r="J149" s="41" t="s">
        <v>26</v>
      </c>
      <c r="K149" s="41" t="s">
        <v>26</v>
      </c>
      <c r="L149" s="19">
        <v>1230500</v>
      </c>
      <c r="M149" s="12">
        <v>1.4</v>
      </c>
      <c r="N149" s="18">
        <f t="shared" si="57"/>
        <v>1722700</v>
      </c>
      <c r="O149" s="32">
        <v>1</v>
      </c>
      <c r="P149" s="17">
        <v>1.0269999999999999</v>
      </c>
      <c r="Q149" s="17">
        <f t="shared" si="58"/>
        <v>1.0269999999999999</v>
      </c>
      <c r="R149" s="17">
        <v>1.0269999999999999</v>
      </c>
      <c r="S149" s="16">
        <f t="shared" si="59"/>
        <v>1769212.9</v>
      </c>
    </row>
    <row r="150" spans="1:19" ht="15.75" x14ac:dyDescent="0.25">
      <c r="A150" s="51">
        <v>17</v>
      </c>
      <c r="B150" s="37"/>
      <c r="C150" s="55" t="s">
        <v>149</v>
      </c>
      <c r="D150" s="41"/>
      <c r="E150" s="9" t="s">
        <v>18</v>
      </c>
      <c r="F150" s="38"/>
      <c r="G150" s="37"/>
      <c r="H150" s="41"/>
      <c r="I150" s="10"/>
      <c r="J150" s="9"/>
      <c r="K150" s="9"/>
      <c r="L150" s="21"/>
      <c r="M150" s="12"/>
      <c r="N150" s="22">
        <f>N151+N159+N184</f>
        <v>56848960</v>
      </c>
      <c r="O150" s="32"/>
      <c r="P150" s="12"/>
      <c r="Q150" s="12"/>
      <c r="R150" s="12"/>
      <c r="S150" s="22">
        <f>S151+S159+S184</f>
        <v>47392380.350000009</v>
      </c>
    </row>
    <row r="151" spans="1:19" ht="15.75" x14ac:dyDescent="0.25">
      <c r="A151" s="51"/>
      <c r="B151" s="37"/>
      <c r="C151" s="55"/>
      <c r="D151" s="41"/>
      <c r="E151" s="41" t="s">
        <v>18</v>
      </c>
      <c r="F151" s="52" t="s">
        <v>21</v>
      </c>
      <c r="G151" s="37"/>
      <c r="H151" s="41"/>
      <c r="I151" s="37"/>
      <c r="J151" s="41"/>
      <c r="K151" s="41"/>
      <c r="L151" s="21"/>
      <c r="M151" s="12"/>
      <c r="N151" s="22">
        <f>SUM(N152:N158)</f>
        <v>12058900</v>
      </c>
      <c r="O151" s="32"/>
      <c r="P151" s="12"/>
      <c r="Q151" s="12"/>
      <c r="R151" s="12"/>
      <c r="S151" s="22">
        <f>SUM(S152:S158)</f>
        <v>7777990.5099999998</v>
      </c>
    </row>
    <row r="152" spans="1:19" ht="15.75" x14ac:dyDescent="0.25">
      <c r="A152" s="51"/>
      <c r="B152" s="37">
        <f>B149+1</f>
        <v>109</v>
      </c>
      <c r="C152" s="55"/>
      <c r="D152" s="41" t="s">
        <v>19</v>
      </c>
      <c r="E152" s="41" t="s">
        <v>150</v>
      </c>
      <c r="F152" s="52"/>
      <c r="G152" s="37">
        <v>16</v>
      </c>
      <c r="H152" s="41">
        <v>1</v>
      </c>
      <c r="I152" s="37" t="s">
        <v>22</v>
      </c>
      <c r="J152" s="41" t="s">
        <v>22</v>
      </c>
      <c r="K152" s="41" t="s">
        <v>26</v>
      </c>
      <c r="L152" s="19">
        <v>1230500</v>
      </c>
      <c r="M152" s="12">
        <v>1.4</v>
      </c>
      <c r="N152" s="18">
        <f t="shared" ref="N152:N158" si="61">L152*M152</f>
        <v>1722700</v>
      </c>
      <c r="O152" s="32">
        <v>0.75</v>
      </c>
      <c r="P152" s="17">
        <v>1.0069999999999999</v>
      </c>
      <c r="Q152" s="17">
        <f t="shared" ref="Q152:Q158" si="62">O152*P152</f>
        <v>0.75524999999999998</v>
      </c>
      <c r="R152" s="17">
        <v>1.0069999999999999</v>
      </c>
      <c r="S152" s="16">
        <f t="shared" ref="S152:S158" si="63">ROUND(N152*Q152,2)</f>
        <v>1301069.18</v>
      </c>
    </row>
    <row r="153" spans="1:19" ht="15.75" x14ac:dyDescent="0.25">
      <c r="A153" s="51"/>
      <c r="B153" s="37">
        <f t="shared" ref="B153:B158" si="64">B152+1</f>
        <v>110</v>
      </c>
      <c r="C153" s="55"/>
      <c r="D153" s="41" t="s">
        <v>19</v>
      </c>
      <c r="E153" s="41" t="s">
        <v>151</v>
      </c>
      <c r="F153" s="52"/>
      <c r="G153" s="37">
        <v>11</v>
      </c>
      <c r="H153" s="41">
        <v>1</v>
      </c>
      <c r="I153" s="37" t="s">
        <v>22</v>
      </c>
      <c r="J153" s="41" t="s">
        <v>22</v>
      </c>
      <c r="K153" s="41" t="s">
        <v>26</v>
      </c>
      <c r="L153" s="19">
        <v>1230500</v>
      </c>
      <c r="M153" s="12">
        <v>1.4</v>
      </c>
      <c r="N153" s="18">
        <f t="shared" si="61"/>
        <v>1722700</v>
      </c>
      <c r="O153" s="32">
        <v>0.75</v>
      </c>
      <c r="P153" s="17">
        <v>1.0049999999999999</v>
      </c>
      <c r="Q153" s="17">
        <f t="shared" si="62"/>
        <v>0.75374999999999992</v>
      </c>
      <c r="R153" s="17">
        <v>1.0049999999999999</v>
      </c>
      <c r="S153" s="16">
        <f t="shared" si="63"/>
        <v>1298485.1299999999</v>
      </c>
    </row>
    <row r="154" spans="1:19" ht="15.75" x14ac:dyDescent="0.25">
      <c r="A154" s="51"/>
      <c r="B154" s="37">
        <f t="shared" si="64"/>
        <v>111</v>
      </c>
      <c r="C154" s="55"/>
      <c r="D154" s="41" t="s">
        <v>19</v>
      </c>
      <c r="E154" s="41" t="s">
        <v>152</v>
      </c>
      <c r="F154" s="52"/>
      <c r="G154" s="37">
        <v>10</v>
      </c>
      <c r="H154" s="41">
        <v>1</v>
      </c>
      <c r="I154" s="37" t="s">
        <v>22</v>
      </c>
      <c r="J154" s="41" t="s">
        <v>22</v>
      </c>
      <c r="K154" s="41" t="s">
        <v>26</v>
      </c>
      <c r="L154" s="19">
        <v>1230500</v>
      </c>
      <c r="M154" s="12">
        <v>1.4</v>
      </c>
      <c r="N154" s="18">
        <f t="shared" si="61"/>
        <v>1722700</v>
      </c>
      <c r="O154" s="32">
        <v>0.75</v>
      </c>
      <c r="P154" s="17">
        <v>1.004</v>
      </c>
      <c r="Q154" s="17">
        <f t="shared" si="62"/>
        <v>0.753</v>
      </c>
      <c r="R154" s="17">
        <v>1.004</v>
      </c>
      <c r="S154" s="16">
        <f t="shared" si="63"/>
        <v>1297193.1000000001</v>
      </c>
    </row>
    <row r="155" spans="1:19" ht="15.75" x14ac:dyDescent="0.25">
      <c r="A155" s="51"/>
      <c r="B155" s="37">
        <f t="shared" si="64"/>
        <v>112</v>
      </c>
      <c r="C155" s="55"/>
      <c r="D155" s="41" t="s">
        <v>19</v>
      </c>
      <c r="E155" s="41" t="s">
        <v>153</v>
      </c>
      <c r="F155" s="52"/>
      <c r="G155" s="37">
        <v>10</v>
      </c>
      <c r="H155" s="41">
        <v>1</v>
      </c>
      <c r="I155" s="37" t="s">
        <v>22</v>
      </c>
      <c r="J155" s="41" t="s">
        <v>22</v>
      </c>
      <c r="K155" s="41" t="s">
        <v>26</v>
      </c>
      <c r="L155" s="19">
        <v>1230500</v>
      </c>
      <c r="M155" s="12">
        <v>1.4</v>
      </c>
      <c r="N155" s="18">
        <f t="shared" si="61"/>
        <v>1722700</v>
      </c>
      <c r="O155" s="32">
        <v>0.75</v>
      </c>
      <c r="P155" s="17">
        <v>1.004</v>
      </c>
      <c r="Q155" s="17">
        <f t="shared" si="62"/>
        <v>0.753</v>
      </c>
      <c r="R155" s="17">
        <v>1.004</v>
      </c>
      <c r="S155" s="16">
        <f t="shared" si="63"/>
        <v>1297193.1000000001</v>
      </c>
    </row>
    <row r="156" spans="1:19" ht="15.75" x14ac:dyDescent="0.25">
      <c r="A156" s="51"/>
      <c r="B156" s="37">
        <f t="shared" si="64"/>
        <v>113</v>
      </c>
      <c r="C156" s="55"/>
      <c r="D156" s="41" t="s">
        <v>19</v>
      </c>
      <c r="E156" s="41" t="s">
        <v>154</v>
      </c>
      <c r="F156" s="52"/>
      <c r="G156" s="37">
        <v>8</v>
      </c>
      <c r="H156" s="41">
        <v>0</v>
      </c>
      <c r="I156" s="37" t="s">
        <v>22</v>
      </c>
      <c r="J156" s="41" t="s">
        <v>22</v>
      </c>
      <c r="K156" s="41" t="s">
        <v>22</v>
      </c>
      <c r="L156" s="19">
        <v>1230500</v>
      </c>
      <c r="M156" s="12">
        <v>1.4</v>
      </c>
      <c r="N156" s="18">
        <f t="shared" si="61"/>
        <v>1722700</v>
      </c>
      <c r="O156" s="32">
        <v>0.5</v>
      </c>
      <c r="P156" s="17">
        <v>1</v>
      </c>
      <c r="Q156" s="17">
        <f t="shared" si="62"/>
        <v>0.5</v>
      </c>
      <c r="R156" s="17">
        <v>1</v>
      </c>
      <c r="S156" s="16">
        <f t="shared" si="63"/>
        <v>861350</v>
      </c>
    </row>
    <row r="157" spans="1:19" ht="15.75" x14ac:dyDescent="0.25">
      <c r="A157" s="51"/>
      <c r="B157" s="37">
        <f t="shared" si="64"/>
        <v>114</v>
      </c>
      <c r="C157" s="55"/>
      <c r="D157" s="41" t="s">
        <v>19</v>
      </c>
      <c r="E157" s="41" t="s">
        <v>155</v>
      </c>
      <c r="F157" s="52"/>
      <c r="G157" s="37">
        <v>14</v>
      </c>
      <c r="H157" s="41">
        <v>0</v>
      </c>
      <c r="I157" s="37" t="s">
        <v>22</v>
      </c>
      <c r="J157" s="41" t="s">
        <v>22</v>
      </c>
      <c r="K157" s="41" t="s">
        <v>22</v>
      </c>
      <c r="L157" s="19">
        <v>1230500</v>
      </c>
      <c r="M157" s="12">
        <v>1.4</v>
      </c>
      <c r="N157" s="18">
        <f t="shared" si="61"/>
        <v>1722700</v>
      </c>
      <c r="O157" s="32">
        <v>0.5</v>
      </c>
      <c r="P157" s="17">
        <v>1</v>
      </c>
      <c r="Q157" s="17">
        <f t="shared" si="62"/>
        <v>0.5</v>
      </c>
      <c r="R157" s="17">
        <v>1</v>
      </c>
      <c r="S157" s="16">
        <f t="shared" si="63"/>
        <v>861350</v>
      </c>
    </row>
    <row r="158" spans="1:19" ht="15.75" x14ac:dyDescent="0.25">
      <c r="A158" s="51"/>
      <c r="B158" s="37">
        <f t="shared" si="64"/>
        <v>115</v>
      </c>
      <c r="C158" s="55"/>
      <c r="D158" s="41" t="s">
        <v>19</v>
      </c>
      <c r="E158" s="41" t="s">
        <v>156</v>
      </c>
      <c r="F158" s="52"/>
      <c r="G158" s="37">
        <v>3</v>
      </c>
      <c r="H158" s="41">
        <v>0</v>
      </c>
      <c r="I158" s="37" t="s">
        <v>22</v>
      </c>
      <c r="J158" s="41" t="s">
        <v>22</v>
      </c>
      <c r="K158" s="41" t="s">
        <v>22</v>
      </c>
      <c r="L158" s="19">
        <v>1230500</v>
      </c>
      <c r="M158" s="12">
        <v>1.4</v>
      </c>
      <c r="N158" s="18">
        <f t="shared" si="61"/>
        <v>1722700</v>
      </c>
      <c r="O158" s="32">
        <v>0.5</v>
      </c>
      <c r="P158" s="17">
        <v>1</v>
      </c>
      <c r="Q158" s="17">
        <f t="shared" si="62"/>
        <v>0.5</v>
      </c>
      <c r="R158" s="17">
        <v>1</v>
      </c>
      <c r="S158" s="16">
        <f t="shared" si="63"/>
        <v>861350</v>
      </c>
    </row>
    <row r="159" spans="1:19" ht="15.75" x14ac:dyDescent="0.25">
      <c r="A159" s="51"/>
      <c r="B159" s="37"/>
      <c r="C159" s="55"/>
      <c r="D159" s="41"/>
      <c r="E159" s="41" t="s">
        <v>18</v>
      </c>
      <c r="F159" s="52" t="s">
        <v>25</v>
      </c>
      <c r="G159" s="37"/>
      <c r="H159" s="41"/>
      <c r="I159" s="37"/>
      <c r="J159" s="41"/>
      <c r="K159" s="41"/>
      <c r="L159" s="21"/>
      <c r="M159" s="12"/>
      <c r="N159" s="22">
        <f>SUM(N160:N183)</f>
        <v>41344800</v>
      </c>
      <c r="O159" s="32"/>
      <c r="P159" s="12"/>
      <c r="Q159" s="12"/>
      <c r="R159" s="12"/>
      <c r="S159" s="22">
        <f>SUM(S160:S183)</f>
        <v>36408230.88000001</v>
      </c>
    </row>
    <row r="160" spans="1:19" ht="15.75" x14ac:dyDescent="0.25">
      <c r="A160" s="51"/>
      <c r="B160" s="37">
        <f>B158+1</f>
        <v>116</v>
      </c>
      <c r="C160" s="55"/>
      <c r="D160" s="41" t="s">
        <v>19</v>
      </c>
      <c r="E160" s="41" t="s">
        <v>157</v>
      </c>
      <c r="F160" s="52"/>
      <c r="G160" s="37">
        <v>116</v>
      </c>
      <c r="H160" s="41">
        <v>1</v>
      </c>
      <c r="I160" s="37" t="s">
        <v>22</v>
      </c>
      <c r="J160" s="41" t="s">
        <v>26</v>
      </c>
      <c r="K160" s="41" t="s">
        <v>22</v>
      </c>
      <c r="L160" s="19">
        <v>1230500</v>
      </c>
      <c r="M160" s="12">
        <v>1.4</v>
      </c>
      <c r="N160" s="18">
        <f t="shared" ref="N160:N183" si="65">L160*M160</f>
        <v>1722700</v>
      </c>
      <c r="O160" s="32">
        <v>0.9</v>
      </c>
      <c r="P160" s="17">
        <v>1.0409999999999999</v>
      </c>
      <c r="Q160" s="17">
        <f t="shared" ref="Q160:Q183" si="66">O160*P160</f>
        <v>0.93689999999999996</v>
      </c>
      <c r="R160" s="17">
        <v>1.0409999999999999</v>
      </c>
      <c r="S160" s="16">
        <f t="shared" ref="S160:S183" si="67">ROUND(N160*Q160,2)</f>
        <v>1613997.63</v>
      </c>
    </row>
    <row r="161" spans="1:19" ht="15.75" x14ac:dyDescent="0.25">
      <c r="A161" s="51"/>
      <c r="B161" s="37">
        <f>B160+1</f>
        <v>117</v>
      </c>
      <c r="C161" s="55"/>
      <c r="D161" s="41" t="s">
        <v>19</v>
      </c>
      <c r="E161" s="41" t="s">
        <v>158</v>
      </c>
      <c r="F161" s="52"/>
      <c r="G161" s="37">
        <v>127</v>
      </c>
      <c r="H161" s="41">
        <v>0</v>
      </c>
      <c r="I161" s="37" t="s">
        <v>22</v>
      </c>
      <c r="J161" s="41" t="s">
        <v>26</v>
      </c>
      <c r="K161" s="41" t="s">
        <v>22</v>
      </c>
      <c r="L161" s="19">
        <v>1230500</v>
      </c>
      <c r="M161" s="12">
        <v>1.4</v>
      </c>
      <c r="N161" s="18">
        <f t="shared" si="65"/>
        <v>1722700</v>
      </c>
      <c r="O161" s="32">
        <v>0.75</v>
      </c>
      <c r="P161" s="17">
        <v>1</v>
      </c>
      <c r="Q161" s="17">
        <f t="shared" si="66"/>
        <v>0.75</v>
      </c>
      <c r="R161" s="17">
        <v>1</v>
      </c>
      <c r="S161" s="16">
        <f t="shared" si="67"/>
        <v>1292025</v>
      </c>
    </row>
    <row r="162" spans="1:19" ht="15.75" x14ac:dyDescent="0.25">
      <c r="A162" s="51"/>
      <c r="B162" s="37">
        <f t="shared" ref="B162:B171" si="68">B161+1</f>
        <v>118</v>
      </c>
      <c r="C162" s="55"/>
      <c r="D162" s="41" t="s">
        <v>19</v>
      </c>
      <c r="E162" s="41" t="s">
        <v>159</v>
      </c>
      <c r="F162" s="52"/>
      <c r="G162" s="37">
        <v>17</v>
      </c>
      <c r="H162" s="41">
        <v>1</v>
      </c>
      <c r="I162" s="37" t="s">
        <v>22</v>
      </c>
      <c r="J162" s="41" t="s">
        <v>26</v>
      </c>
      <c r="K162" s="41" t="s">
        <v>22</v>
      </c>
      <c r="L162" s="19">
        <v>1230500</v>
      </c>
      <c r="M162" s="12">
        <v>1.4</v>
      </c>
      <c r="N162" s="18">
        <f t="shared" si="65"/>
        <v>1722700</v>
      </c>
      <c r="O162" s="32">
        <v>0.9</v>
      </c>
      <c r="P162" s="17">
        <v>1.006</v>
      </c>
      <c r="Q162" s="17">
        <f t="shared" si="66"/>
        <v>0.90539999999999998</v>
      </c>
      <c r="R162" s="17">
        <v>1.006</v>
      </c>
      <c r="S162" s="16">
        <f t="shared" si="67"/>
        <v>1559732.58</v>
      </c>
    </row>
    <row r="163" spans="1:19" ht="15.75" x14ac:dyDescent="0.25">
      <c r="A163" s="51"/>
      <c r="B163" s="37">
        <f t="shared" si="68"/>
        <v>119</v>
      </c>
      <c r="C163" s="55"/>
      <c r="D163" s="41" t="s">
        <v>19</v>
      </c>
      <c r="E163" s="41" t="s">
        <v>160</v>
      </c>
      <c r="F163" s="52"/>
      <c r="G163" s="37">
        <v>46</v>
      </c>
      <c r="H163" s="41">
        <v>1</v>
      </c>
      <c r="I163" s="37" t="s">
        <v>22</v>
      </c>
      <c r="J163" s="41" t="s">
        <v>26</v>
      </c>
      <c r="K163" s="41" t="s">
        <v>22</v>
      </c>
      <c r="L163" s="19">
        <v>1230500</v>
      </c>
      <c r="M163" s="12">
        <v>1.4</v>
      </c>
      <c r="N163" s="18">
        <f t="shared" si="65"/>
        <v>1722700</v>
      </c>
      <c r="O163" s="32">
        <v>0.9</v>
      </c>
      <c r="P163" s="17">
        <v>1.016</v>
      </c>
      <c r="Q163" s="17">
        <f t="shared" si="66"/>
        <v>0.91439999999999999</v>
      </c>
      <c r="R163" s="17">
        <v>1.016</v>
      </c>
      <c r="S163" s="16">
        <f t="shared" si="67"/>
        <v>1575236.88</v>
      </c>
    </row>
    <row r="164" spans="1:19" ht="15.75" x14ac:dyDescent="0.25">
      <c r="A164" s="51"/>
      <c r="B164" s="37">
        <f t="shared" si="68"/>
        <v>120</v>
      </c>
      <c r="C164" s="55"/>
      <c r="D164" s="41" t="s">
        <v>19</v>
      </c>
      <c r="E164" s="41" t="s">
        <v>161</v>
      </c>
      <c r="F164" s="52"/>
      <c r="G164" s="37">
        <v>110</v>
      </c>
      <c r="H164" s="41">
        <v>1</v>
      </c>
      <c r="I164" s="37" t="s">
        <v>22</v>
      </c>
      <c r="J164" s="41" t="s">
        <v>26</v>
      </c>
      <c r="K164" s="41" t="s">
        <v>22</v>
      </c>
      <c r="L164" s="19">
        <v>1230500</v>
      </c>
      <c r="M164" s="12">
        <v>1.4</v>
      </c>
      <c r="N164" s="18">
        <f t="shared" si="65"/>
        <v>1722700</v>
      </c>
      <c r="O164" s="32">
        <v>0.9</v>
      </c>
      <c r="P164" s="17">
        <v>1.038</v>
      </c>
      <c r="Q164" s="17">
        <f t="shared" si="66"/>
        <v>0.93420000000000003</v>
      </c>
      <c r="R164" s="17">
        <v>1.038</v>
      </c>
      <c r="S164" s="16">
        <f t="shared" si="67"/>
        <v>1609346.34</v>
      </c>
    </row>
    <row r="165" spans="1:19" ht="15.75" x14ac:dyDescent="0.25">
      <c r="A165" s="51"/>
      <c r="B165" s="37">
        <f t="shared" si="68"/>
        <v>121</v>
      </c>
      <c r="C165" s="55"/>
      <c r="D165" s="41" t="s">
        <v>19</v>
      </c>
      <c r="E165" s="41" t="s">
        <v>162</v>
      </c>
      <c r="F165" s="52"/>
      <c r="G165" s="37">
        <v>48</v>
      </c>
      <c r="H165" s="41">
        <v>1</v>
      </c>
      <c r="I165" s="37" t="s">
        <v>22</v>
      </c>
      <c r="J165" s="41" t="s">
        <v>26</v>
      </c>
      <c r="K165" s="41" t="s">
        <v>22</v>
      </c>
      <c r="L165" s="19">
        <v>1230500</v>
      </c>
      <c r="M165" s="12">
        <v>1.4</v>
      </c>
      <c r="N165" s="18">
        <f t="shared" si="65"/>
        <v>1722700</v>
      </c>
      <c r="O165" s="32">
        <v>0.9</v>
      </c>
      <c r="P165" s="17">
        <v>1.0169999999999999</v>
      </c>
      <c r="Q165" s="17">
        <f t="shared" si="66"/>
        <v>0.91529999999999989</v>
      </c>
      <c r="R165" s="17">
        <v>1.0169999999999999</v>
      </c>
      <c r="S165" s="16">
        <f t="shared" si="67"/>
        <v>1576787.31</v>
      </c>
    </row>
    <row r="166" spans="1:19" ht="15.75" x14ac:dyDescent="0.25">
      <c r="A166" s="51"/>
      <c r="B166" s="37">
        <f t="shared" si="68"/>
        <v>122</v>
      </c>
      <c r="C166" s="55"/>
      <c r="D166" s="41" t="s">
        <v>19</v>
      </c>
      <c r="E166" s="41" t="s">
        <v>163</v>
      </c>
      <c r="F166" s="52"/>
      <c r="G166" s="37">
        <v>49</v>
      </c>
      <c r="H166" s="41">
        <v>1</v>
      </c>
      <c r="I166" s="37" t="s">
        <v>22</v>
      </c>
      <c r="J166" s="41" t="s">
        <v>26</v>
      </c>
      <c r="K166" s="41" t="s">
        <v>22</v>
      </c>
      <c r="L166" s="19">
        <v>1230500</v>
      </c>
      <c r="M166" s="12">
        <v>1.4</v>
      </c>
      <c r="N166" s="18">
        <f t="shared" si="65"/>
        <v>1722700</v>
      </c>
      <c r="O166" s="32">
        <v>0.9</v>
      </c>
      <c r="P166" s="17">
        <v>1.0169999999999999</v>
      </c>
      <c r="Q166" s="17">
        <f t="shared" si="66"/>
        <v>0.91529999999999989</v>
      </c>
      <c r="R166" s="17">
        <v>1.0169999999999999</v>
      </c>
      <c r="S166" s="16">
        <f t="shared" si="67"/>
        <v>1576787.31</v>
      </c>
    </row>
    <row r="167" spans="1:19" ht="15.75" x14ac:dyDescent="0.25">
      <c r="A167" s="51"/>
      <c r="B167" s="37">
        <f t="shared" si="68"/>
        <v>123</v>
      </c>
      <c r="C167" s="55"/>
      <c r="D167" s="41" t="s">
        <v>19</v>
      </c>
      <c r="E167" s="41" t="s">
        <v>164</v>
      </c>
      <c r="F167" s="52"/>
      <c r="G167" s="37">
        <v>141</v>
      </c>
      <c r="H167" s="41">
        <v>1</v>
      </c>
      <c r="I167" s="37" t="s">
        <v>22</v>
      </c>
      <c r="J167" s="41" t="s">
        <v>26</v>
      </c>
      <c r="K167" s="41" t="s">
        <v>22</v>
      </c>
      <c r="L167" s="19">
        <v>1230500</v>
      </c>
      <c r="M167" s="12">
        <v>1.4</v>
      </c>
      <c r="N167" s="18">
        <f t="shared" si="65"/>
        <v>1722700</v>
      </c>
      <c r="O167" s="32">
        <v>0.9</v>
      </c>
      <c r="P167" s="17">
        <v>1.0489999999999999</v>
      </c>
      <c r="Q167" s="17">
        <f t="shared" si="66"/>
        <v>0.94409999999999994</v>
      </c>
      <c r="R167" s="17">
        <v>1.0489999999999999</v>
      </c>
      <c r="S167" s="16">
        <f t="shared" si="67"/>
        <v>1626401.07</v>
      </c>
    </row>
    <row r="168" spans="1:19" ht="15.75" x14ac:dyDescent="0.25">
      <c r="A168" s="51"/>
      <c r="B168" s="37">
        <f t="shared" si="68"/>
        <v>124</v>
      </c>
      <c r="C168" s="55"/>
      <c r="D168" s="41" t="s">
        <v>19</v>
      </c>
      <c r="E168" s="41" t="s">
        <v>165</v>
      </c>
      <c r="F168" s="52"/>
      <c r="G168" s="37">
        <v>80</v>
      </c>
      <c r="H168" s="41">
        <v>1</v>
      </c>
      <c r="I168" s="37" t="s">
        <v>22</v>
      </c>
      <c r="J168" s="41" t="s">
        <v>26</v>
      </c>
      <c r="K168" s="41" t="s">
        <v>22</v>
      </c>
      <c r="L168" s="19">
        <v>1230500</v>
      </c>
      <c r="M168" s="12">
        <v>1.4</v>
      </c>
      <c r="N168" s="18">
        <f t="shared" si="65"/>
        <v>1722700</v>
      </c>
      <c r="O168" s="32">
        <v>0.9</v>
      </c>
      <c r="P168" s="17">
        <v>1.028</v>
      </c>
      <c r="Q168" s="17">
        <f t="shared" si="66"/>
        <v>0.92520000000000002</v>
      </c>
      <c r="R168" s="17">
        <v>1.028</v>
      </c>
      <c r="S168" s="16">
        <f t="shared" si="67"/>
        <v>1593842.04</v>
      </c>
    </row>
    <row r="169" spans="1:19" ht="15.75" x14ac:dyDescent="0.25">
      <c r="A169" s="51"/>
      <c r="B169" s="37">
        <f t="shared" si="68"/>
        <v>125</v>
      </c>
      <c r="C169" s="55"/>
      <c r="D169" s="41" t="s">
        <v>19</v>
      </c>
      <c r="E169" s="41" t="s">
        <v>166</v>
      </c>
      <c r="F169" s="52"/>
      <c r="G169" s="37">
        <v>34</v>
      </c>
      <c r="H169" s="41">
        <v>1</v>
      </c>
      <c r="I169" s="37" t="s">
        <v>22</v>
      </c>
      <c r="J169" s="41" t="s">
        <v>26</v>
      </c>
      <c r="K169" s="41" t="s">
        <v>22</v>
      </c>
      <c r="L169" s="19">
        <v>1230500</v>
      </c>
      <c r="M169" s="12">
        <v>1.4</v>
      </c>
      <c r="N169" s="18">
        <f t="shared" si="65"/>
        <v>1722700</v>
      </c>
      <c r="O169" s="32">
        <v>0.9</v>
      </c>
      <c r="P169" s="17">
        <v>1.012</v>
      </c>
      <c r="Q169" s="17">
        <f t="shared" si="66"/>
        <v>0.91080000000000005</v>
      </c>
      <c r="R169" s="17">
        <v>1.012</v>
      </c>
      <c r="S169" s="16">
        <f t="shared" si="67"/>
        <v>1569035.16</v>
      </c>
    </row>
    <row r="170" spans="1:19" ht="15.75" x14ac:dyDescent="0.25">
      <c r="A170" s="51"/>
      <c r="B170" s="37">
        <f t="shared" si="68"/>
        <v>126</v>
      </c>
      <c r="C170" s="55"/>
      <c r="D170" s="41" t="s">
        <v>19</v>
      </c>
      <c r="E170" s="41" t="s">
        <v>167</v>
      </c>
      <c r="F170" s="52"/>
      <c r="G170" s="37">
        <v>10</v>
      </c>
      <c r="H170" s="41">
        <v>0</v>
      </c>
      <c r="I170" s="37" t="s">
        <v>22</v>
      </c>
      <c r="J170" s="41" t="s">
        <v>26</v>
      </c>
      <c r="K170" s="41" t="s">
        <v>22</v>
      </c>
      <c r="L170" s="19">
        <v>1230500</v>
      </c>
      <c r="M170" s="12">
        <v>1.4</v>
      </c>
      <c r="N170" s="18">
        <f t="shared" si="65"/>
        <v>1722700</v>
      </c>
      <c r="O170" s="32">
        <v>0.75</v>
      </c>
      <c r="P170" s="17">
        <v>1</v>
      </c>
      <c r="Q170" s="17">
        <f t="shared" si="66"/>
        <v>0.75</v>
      </c>
      <c r="R170" s="17">
        <v>1</v>
      </c>
      <c r="S170" s="16">
        <f t="shared" si="67"/>
        <v>1292025</v>
      </c>
    </row>
    <row r="171" spans="1:19" ht="15.75" x14ac:dyDescent="0.25">
      <c r="A171" s="51"/>
      <c r="B171" s="37">
        <f t="shared" si="68"/>
        <v>127</v>
      </c>
      <c r="C171" s="55"/>
      <c r="D171" s="41" t="s">
        <v>19</v>
      </c>
      <c r="E171" s="41" t="s">
        <v>168</v>
      </c>
      <c r="F171" s="52"/>
      <c r="G171" s="37">
        <v>28</v>
      </c>
      <c r="H171" s="41">
        <v>1</v>
      </c>
      <c r="I171" s="37" t="s">
        <v>22</v>
      </c>
      <c r="J171" s="41" t="s">
        <v>26</v>
      </c>
      <c r="K171" s="41" t="s">
        <v>22</v>
      </c>
      <c r="L171" s="19">
        <v>1230500</v>
      </c>
      <c r="M171" s="12">
        <v>1.4</v>
      </c>
      <c r="N171" s="18">
        <f t="shared" si="65"/>
        <v>1722700</v>
      </c>
      <c r="O171" s="32">
        <v>0.9</v>
      </c>
      <c r="P171" s="17">
        <v>1.01</v>
      </c>
      <c r="Q171" s="17">
        <f t="shared" si="66"/>
        <v>0.90900000000000003</v>
      </c>
      <c r="R171" s="17">
        <v>1.01</v>
      </c>
      <c r="S171" s="16">
        <f t="shared" si="67"/>
        <v>1565934.3</v>
      </c>
    </row>
    <row r="172" spans="1:19" ht="15.75" x14ac:dyDescent="0.25">
      <c r="A172" s="51"/>
      <c r="B172" s="37">
        <f>B171+1</f>
        <v>128</v>
      </c>
      <c r="C172" s="55"/>
      <c r="D172" s="41" t="s">
        <v>19</v>
      </c>
      <c r="E172" s="41" t="s">
        <v>169</v>
      </c>
      <c r="F172" s="52"/>
      <c r="G172" s="37">
        <v>201</v>
      </c>
      <c r="H172" s="41">
        <v>1</v>
      </c>
      <c r="I172" s="37" t="s">
        <v>22</v>
      </c>
      <c r="J172" s="41" t="s">
        <v>26</v>
      </c>
      <c r="K172" s="41" t="s">
        <v>22</v>
      </c>
      <c r="L172" s="19">
        <v>1230500</v>
      </c>
      <c r="M172" s="12">
        <v>1.4</v>
      </c>
      <c r="N172" s="18">
        <f>L172*M172</f>
        <v>1722700</v>
      </c>
      <c r="O172" s="32">
        <v>0.9</v>
      </c>
      <c r="P172" s="17">
        <v>1.07</v>
      </c>
      <c r="Q172" s="17">
        <f t="shared" si="66"/>
        <v>0.96300000000000008</v>
      </c>
      <c r="R172" s="17">
        <v>1.07</v>
      </c>
      <c r="S172" s="16">
        <f t="shared" si="67"/>
        <v>1658960.1</v>
      </c>
    </row>
    <row r="173" spans="1:19" ht="15.75" x14ac:dyDescent="0.25">
      <c r="A173" s="51"/>
      <c r="B173" s="37">
        <f t="shared" ref="B173:B183" si="69">B172+1</f>
        <v>129</v>
      </c>
      <c r="C173" s="55"/>
      <c r="D173" s="41" t="s">
        <v>19</v>
      </c>
      <c r="E173" s="41" t="s">
        <v>170</v>
      </c>
      <c r="F173" s="52"/>
      <c r="G173" s="37">
        <v>69</v>
      </c>
      <c r="H173" s="41">
        <v>1</v>
      </c>
      <c r="I173" s="37" t="s">
        <v>22</v>
      </c>
      <c r="J173" s="41" t="s">
        <v>26</v>
      </c>
      <c r="K173" s="41" t="s">
        <v>22</v>
      </c>
      <c r="L173" s="19">
        <v>1230500</v>
      </c>
      <c r="M173" s="12">
        <v>1.4</v>
      </c>
      <c r="N173" s="18">
        <f t="shared" si="65"/>
        <v>1722700</v>
      </c>
      <c r="O173" s="32">
        <v>0.9</v>
      </c>
      <c r="P173" s="17">
        <v>1.024</v>
      </c>
      <c r="Q173" s="17">
        <f t="shared" si="66"/>
        <v>0.92160000000000009</v>
      </c>
      <c r="R173" s="17">
        <v>1.024</v>
      </c>
      <c r="S173" s="16">
        <f t="shared" si="67"/>
        <v>1587640.3200000001</v>
      </c>
    </row>
    <row r="174" spans="1:19" ht="15.75" x14ac:dyDescent="0.25">
      <c r="A174" s="51"/>
      <c r="B174" s="37">
        <f t="shared" si="69"/>
        <v>130</v>
      </c>
      <c r="C174" s="55"/>
      <c r="D174" s="41" t="s">
        <v>19</v>
      </c>
      <c r="E174" s="41" t="s">
        <v>171</v>
      </c>
      <c r="F174" s="52"/>
      <c r="G174" s="37">
        <v>21</v>
      </c>
      <c r="H174" s="41">
        <v>1</v>
      </c>
      <c r="I174" s="37" t="s">
        <v>22</v>
      </c>
      <c r="J174" s="41" t="s">
        <v>26</v>
      </c>
      <c r="K174" s="41" t="s">
        <v>22</v>
      </c>
      <c r="L174" s="19">
        <v>1230500</v>
      </c>
      <c r="M174" s="12">
        <v>1.4</v>
      </c>
      <c r="N174" s="18">
        <f t="shared" si="65"/>
        <v>1722700</v>
      </c>
      <c r="O174" s="32">
        <v>0.9</v>
      </c>
      <c r="P174" s="17">
        <v>1.0069999999999999</v>
      </c>
      <c r="Q174" s="17">
        <f t="shared" si="66"/>
        <v>0.90629999999999988</v>
      </c>
      <c r="R174" s="17">
        <v>1.0069999999999999</v>
      </c>
      <c r="S174" s="16">
        <f t="shared" si="67"/>
        <v>1561283.01</v>
      </c>
    </row>
    <row r="175" spans="1:19" ht="15.75" x14ac:dyDescent="0.25">
      <c r="A175" s="51"/>
      <c r="B175" s="37">
        <f t="shared" si="69"/>
        <v>131</v>
      </c>
      <c r="C175" s="55"/>
      <c r="D175" s="41" t="s">
        <v>19</v>
      </c>
      <c r="E175" s="41" t="s">
        <v>172</v>
      </c>
      <c r="F175" s="52"/>
      <c r="G175" s="37">
        <v>70</v>
      </c>
      <c r="H175" s="41">
        <v>1</v>
      </c>
      <c r="I175" s="37" t="s">
        <v>22</v>
      </c>
      <c r="J175" s="41" t="s">
        <v>26</v>
      </c>
      <c r="K175" s="41" t="s">
        <v>22</v>
      </c>
      <c r="L175" s="19">
        <v>1230500</v>
      </c>
      <c r="M175" s="12">
        <v>1.4</v>
      </c>
      <c r="N175" s="18">
        <f t="shared" si="65"/>
        <v>1722700</v>
      </c>
      <c r="O175" s="32">
        <v>0.9</v>
      </c>
      <c r="P175" s="17">
        <v>1.024</v>
      </c>
      <c r="Q175" s="17">
        <f t="shared" si="66"/>
        <v>0.92160000000000009</v>
      </c>
      <c r="R175" s="17">
        <v>1.024</v>
      </c>
      <c r="S175" s="16">
        <f t="shared" si="67"/>
        <v>1587640.3200000001</v>
      </c>
    </row>
    <row r="176" spans="1:19" ht="15.75" x14ac:dyDescent="0.25">
      <c r="A176" s="51"/>
      <c r="B176" s="37">
        <f t="shared" si="69"/>
        <v>132</v>
      </c>
      <c r="C176" s="55"/>
      <c r="D176" s="41" t="s">
        <v>19</v>
      </c>
      <c r="E176" s="41" t="s">
        <v>173</v>
      </c>
      <c r="F176" s="52"/>
      <c r="G176" s="37">
        <v>29</v>
      </c>
      <c r="H176" s="41">
        <v>1</v>
      </c>
      <c r="I176" s="37" t="s">
        <v>22</v>
      </c>
      <c r="J176" s="41" t="s">
        <v>26</v>
      </c>
      <c r="K176" s="41" t="s">
        <v>22</v>
      </c>
      <c r="L176" s="19">
        <v>1230500</v>
      </c>
      <c r="M176" s="12">
        <v>1.4</v>
      </c>
      <c r="N176" s="18">
        <f t="shared" si="65"/>
        <v>1722700</v>
      </c>
      <c r="O176" s="32">
        <v>0.9</v>
      </c>
      <c r="P176" s="17">
        <v>1.01</v>
      </c>
      <c r="Q176" s="17">
        <f t="shared" si="66"/>
        <v>0.90900000000000003</v>
      </c>
      <c r="R176" s="17">
        <v>1.01</v>
      </c>
      <c r="S176" s="16">
        <f t="shared" si="67"/>
        <v>1565934.3</v>
      </c>
    </row>
    <row r="177" spans="1:19" ht="31.5" x14ac:dyDescent="0.25">
      <c r="A177" s="51"/>
      <c r="B177" s="37">
        <f t="shared" si="69"/>
        <v>133</v>
      </c>
      <c r="C177" s="55"/>
      <c r="D177" s="41" t="s">
        <v>19</v>
      </c>
      <c r="E177" s="41" t="s">
        <v>174</v>
      </c>
      <c r="F177" s="52"/>
      <c r="G177" s="37">
        <v>68</v>
      </c>
      <c r="H177" s="41">
        <v>1</v>
      </c>
      <c r="I177" s="37" t="s">
        <v>22</v>
      </c>
      <c r="J177" s="41" t="s">
        <v>26</v>
      </c>
      <c r="K177" s="41" t="s">
        <v>22</v>
      </c>
      <c r="L177" s="19">
        <v>1230500</v>
      </c>
      <c r="M177" s="12">
        <v>1.4</v>
      </c>
      <c r="N177" s="18">
        <f t="shared" si="65"/>
        <v>1722700</v>
      </c>
      <c r="O177" s="32">
        <v>0.9</v>
      </c>
      <c r="P177" s="17">
        <v>1.024</v>
      </c>
      <c r="Q177" s="17">
        <f t="shared" si="66"/>
        <v>0.92160000000000009</v>
      </c>
      <c r="R177" s="17">
        <v>1.024</v>
      </c>
      <c r="S177" s="16">
        <f t="shared" si="67"/>
        <v>1587640.3200000001</v>
      </c>
    </row>
    <row r="178" spans="1:19" ht="15.75" x14ac:dyDescent="0.25">
      <c r="A178" s="51"/>
      <c r="B178" s="37">
        <f t="shared" si="69"/>
        <v>134</v>
      </c>
      <c r="C178" s="55"/>
      <c r="D178" s="41" t="s">
        <v>19</v>
      </c>
      <c r="E178" s="41" t="s">
        <v>175</v>
      </c>
      <c r="F178" s="52"/>
      <c r="G178" s="37">
        <v>33</v>
      </c>
      <c r="H178" s="41">
        <v>1</v>
      </c>
      <c r="I178" s="37" t="s">
        <v>22</v>
      </c>
      <c r="J178" s="41" t="s">
        <v>26</v>
      </c>
      <c r="K178" s="41" t="s">
        <v>22</v>
      </c>
      <c r="L178" s="19">
        <v>1230500</v>
      </c>
      <c r="M178" s="12">
        <v>1.4</v>
      </c>
      <c r="N178" s="18">
        <f t="shared" si="65"/>
        <v>1722700</v>
      </c>
      <c r="O178" s="32">
        <v>0.9</v>
      </c>
      <c r="P178" s="17">
        <v>1.012</v>
      </c>
      <c r="Q178" s="17">
        <f t="shared" si="66"/>
        <v>0.91080000000000005</v>
      </c>
      <c r="R178" s="17">
        <v>1.012</v>
      </c>
      <c r="S178" s="16">
        <f t="shared" si="67"/>
        <v>1569035.16</v>
      </c>
    </row>
    <row r="179" spans="1:19" ht="15.75" x14ac:dyDescent="0.25">
      <c r="A179" s="51"/>
      <c r="B179" s="37">
        <f t="shared" si="69"/>
        <v>135</v>
      </c>
      <c r="C179" s="55"/>
      <c r="D179" s="41" t="s">
        <v>19</v>
      </c>
      <c r="E179" s="41" t="s">
        <v>176</v>
      </c>
      <c r="F179" s="52"/>
      <c r="G179" s="37">
        <v>124</v>
      </c>
      <c r="H179" s="41">
        <v>0</v>
      </c>
      <c r="I179" s="37" t="s">
        <v>22</v>
      </c>
      <c r="J179" s="41" t="s">
        <v>26</v>
      </c>
      <c r="K179" s="41" t="s">
        <v>22</v>
      </c>
      <c r="L179" s="19">
        <v>1230500</v>
      </c>
      <c r="M179" s="12">
        <v>1.4</v>
      </c>
      <c r="N179" s="18">
        <f t="shared" si="65"/>
        <v>1722700</v>
      </c>
      <c r="O179" s="32">
        <v>0.75</v>
      </c>
      <c r="P179" s="17">
        <v>1</v>
      </c>
      <c r="Q179" s="17">
        <f t="shared" si="66"/>
        <v>0.75</v>
      </c>
      <c r="R179" s="17">
        <v>1</v>
      </c>
      <c r="S179" s="16">
        <f t="shared" si="67"/>
        <v>1292025</v>
      </c>
    </row>
    <row r="180" spans="1:19" ht="15.75" x14ac:dyDescent="0.25">
      <c r="A180" s="51"/>
      <c r="B180" s="37">
        <f t="shared" si="69"/>
        <v>136</v>
      </c>
      <c r="C180" s="55"/>
      <c r="D180" s="41" t="s">
        <v>19</v>
      </c>
      <c r="E180" s="41" t="s">
        <v>177</v>
      </c>
      <c r="F180" s="52"/>
      <c r="G180" s="37">
        <v>29</v>
      </c>
      <c r="H180" s="41">
        <v>0</v>
      </c>
      <c r="I180" s="37" t="s">
        <v>22</v>
      </c>
      <c r="J180" s="41" t="s">
        <v>26</v>
      </c>
      <c r="K180" s="41" t="s">
        <v>22</v>
      </c>
      <c r="L180" s="19">
        <v>1230500</v>
      </c>
      <c r="M180" s="12">
        <v>1.4</v>
      </c>
      <c r="N180" s="18">
        <f t="shared" si="65"/>
        <v>1722700</v>
      </c>
      <c r="O180" s="32">
        <v>0.75</v>
      </c>
      <c r="P180" s="17">
        <v>1</v>
      </c>
      <c r="Q180" s="17">
        <f t="shared" si="66"/>
        <v>0.75</v>
      </c>
      <c r="R180" s="17">
        <v>1</v>
      </c>
      <c r="S180" s="16">
        <f t="shared" si="67"/>
        <v>1292025</v>
      </c>
    </row>
    <row r="181" spans="1:19" ht="15.75" x14ac:dyDescent="0.25">
      <c r="A181" s="51"/>
      <c r="B181" s="37">
        <f t="shared" si="69"/>
        <v>137</v>
      </c>
      <c r="C181" s="55"/>
      <c r="D181" s="41" t="s">
        <v>19</v>
      </c>
      <c r="E181" s="41" t="s">
        <v>178</v>
      </c>
      <c r="F181" s="52"/>
      <c r="G181" s="37">
        <v>116</v>
      </c>
      <c r="H181" s="41">
        <v>1</v>
      </c>
      <c r="I181" s="37" t="s">
        <v>22</v>
      </c>
      <c r="J181" s="41" t="s">
        <v>26</v>
      </c>
      <c r="K181" s="41" t="s">
        <v>22</v>
      </c>
      <c r="L181" s="19">
        <v>1230500</v>
      </c>
      <c r="M181" s="12">
        <v>1.4</v>
      </c>
      <c r="N181" s="18">
        <f t="shared" si="65"/>
        <v>1722700</v>
      </c>
      <c r="O181" s="32">
        <v>0.9</v>
      </c>
      <c r="P181" s="17">
        <v>1.0409999999999999</v>
      </c>
      <c r="Q181" s="17">
        <f t="shared" si="66"/>
        <v>0.93689999999999996</v>
      </c>
      <c r="R181" s="17">
        <v>1.0409999999999999</v>
      </c>
      <c r="S181" s="16">
        <f t="shared" si="67"/>
        <v>1613997.63</v>
      </c>
    </row>
    <row r="182" spans="1:19" ht="15.75" x14ac:dyDescent="0.25">
      <c r="A182" s="51"/>
      <c r="B182" s="37">
        <f t="shared" si="69"/>
        <v>138</v>
      </c>
      <c r="C182" s="55"/>
      <c r="D182" s="41" t="s">
        <v>19</v>
      </c>
      <c r="E182" s="41" t="s">
        <v>210</v>
      </c>
      <c r="F182" s="52"/>
      <c r="G182" s="37">
        <v>126</v>
      </c>
      <c r="H182" s="41">
        <v>1</v>
      </c>
      <c r="I182" s="37" t="s">
        <v>22</v>
      </c>
      <c r="J182" s="41" t="s">
        <v>26</v>
      </c>
      <c r="K182" s="41" t="s">
        <v>22</v>
      </c>
      <c r="L182" s="19">
        <v>1230500</v>
      </c>
      <c r="M182" s="12">
        <v>1.4</v>
      </c>
      <c r="N182" s="18">
        <f t="shared" ref="N182" si="70">L182*M182</f>
        <v>1722700</v>
      </c>
      <c r="O182" s="32">
        <v>0.9</v>
      </c>
      <c r="P182" s="17">
        <v>1.044</v>
      </c>
      <c r="Q182" s="17">
        <f>O182*P182</f>
        <v>0.9396000000000001</v>
      </c>
      <c r="R182" s="17">
        <v>1.044</v>
      </c>
      <c r="S182" s="16">
        <f>ROUND(N182*Q182/12*10,2)</f>
        <v>1348874.1</v>
      </c>
    </row>
    <row r="183" spans="1:19" ht="15.75" x14ac:dyDescent="0.25">
      <c r="A183" s="51"/>
      <c r="B183" s="37">
        <f t="shared" si="69"/>
        <v>139</v>
      </c>
      <c r="C183" s="55"/>
      <c r="D183" s="41" t="s">
        <v>19</v>
      </c>
      <c r="E183" s="41" t="s">
        <v>179</v>
      </c>
      <c r="F183" s="52"/>
      <c r="G183" s="37">
        <v>34</v>
      </c>
      <c r="H183" s="41">
        <v>0</v>
      </c>
      <c r="I183" s="37" t="s">
        <v>22</v>
      </c>
      <c r="J183" s="41" t="s">
        <v>26</v>
      </c>
      <c r="K183" s="41" t="s">
        <v>22</v>
      </c>
      <c r="L183" s="19">
        <v>1230500</v>
      </c>
      <c r="M183" s="12">
        <v>1.4</v>
      </c>
      <c r="N183" s="18">
        <f t="shared" si="65"/>
        <v>1722700</v>
      </c>
      <c r="O183" s="32">
        <v>0.75</v>
      </c>
      <c r="P183" s="17">
        <v>1</v>
      </c>
      <c r="Q183" s="17">
        <f t="shared" si="66"/>
        <v>0.75</v>
      </c>
      <c r="R183" s="17">
        <v>1</v>
      </c>
      <c r="S183" s="16">
        <f t="shared" si="67"/>
        <v>1292025</v>
      </c>
    </row>
    <row r="184" spans="1:19" ht="15.75" x14ac:dyDescent="0.25">
      <c r="A184" s="51"/>
      <c r="B184" s="37"/>
      <c r="C184" s="55"/>
      <c r="D184" s="41"/>
      <c r="E184" s="41" t="s">
        <v>18</v>
      </c>
      <c r="F184" s="52" t="s">
        <v>73</v>
      </c>
      <c r="G184" s="37"/>
      <c r="H184" s="41"/>
      <c r="I184" s="37"/>
      <c r="J184" s="41"/>
      <c r="K184" s="41"/>
      <c r="L184" s="21"/>
      <c r="M184" s="12"/>
      <c r="N184" s="22">
        <f>N185</f>
        <v>3445260</v>
      </c>
      <c r="O184" s="32"/>
      <c r="P184" s="12"/>
      <c r="Q184" s="12"/>
      <c r="R184" s="12"/>
      <c r="S184" s="22">
        <f>S185</f>
        <v>3206158.96</v>
      </c>
    </row>
    <row r="185" spans="1:19" ht="15.75" x14ac:dyDescent="0.25">
      <c r="A185" s="51"/>
      <c r="B185" s="37">
        <f>B183+1</f>
        <v>140</v>
      </c>
      <c r="C185" s="55"/>
      <c r="D185" s="41" t="s">
        <v>19</v>
      </c>
      <c r="E185" s="41" t="s">
        <v>180</v>
      </c>
      <c r="F185" s="52"/>
      <c r="G185" s="37">
        <v>193</v>
      </c>
      <c r="H185" s="41">
        <v>1</v>
      </c>
      <c r="I185" s="37" t="s">
        <v>22</v>
      </c>
      <c r="J185" s="41" t="s">
        <v>26</v>
      </c>
      <c r="K185" s="41" t="s">
        <v>22</v>
      </c>
      <c r="L185" s="19">
        <v>2460900</v>
      </c>
      <c r="M185" s="12">
        <v>1.4</v>
      </c>
      <c r="N185" s="18">
        <f>L185*M185</f>
        <v>3445260</v>
      </c>
      <c r="O185" s="32">
        <v>0.9</v>
      </c>
      <c r="P185" s="17">
        <v>1.034</v>
      </c>
      <c r="Q185" s="17">
        <f>O185*P185</f>
        <v>0.93060000000000009</v>
      </c>
      <c r="R185" s="17">
        <v>1.034</v>
      </c>
      <c r="S185" s="16">
        <f>ROUND(N185*Q185,2)</f>
        <v>3206158.96</v>
      </c>
    </row>
    <row r="186" spans="1:19" ht="15.6" customHeight="1" x14ac:dyDescent="0.25">
      <c r="A186" s="51">
        <v>18</v>
      </c>
      <c r="B186" s="37"/>
      <c r="C186" s="53" t="s">
        <v>181</v>
      </c>
      <c r="D186" s="41"/>
      <c r="E186" s="9" t="s">
        <v>18</v>
      </c>
      <c r="F186" s="52" t="s">
        <v>25</v>
      </c>
      <c r="G186" s="37"/>
      <c r="H186" s="41"/>
      <c r="I186" s="10"/>
      <c r="J186" s="9"/>
      <c r="K186" s="9"/>
      <c r="L186" s="21"/>
      <c r="M186" s="12"/>
      <c r="N186" s="22">
        <f>SUM(N187:N190)</f>
        <v>8268960</v>
      </c>
      <c r="O186" s="32"/>
      <c r="P186" s="12"/>
      <c r="Q186" s="12"/>
      <c r="R186" s="12"/>
      <c r="S186" s="22">
        <f>SUM(S187:S190)</f>
        <v>7709978.2999999998</v>
      </c>
    </row>
    <row r="187" spans="1:19" ht="15.75" x14ac:dyDescent="0.25">
      <c r="A187" s="51"/>
      <c r="B187" s="37">
        <f>B185+1</f>
        <v>141</v>
      </c>
      <c r="C187" s="54"/>
      <c r="D187" s="41" t="s">
        <v>19</v>
      </c>
      <c r="E187" s="41" t="s">
        <v>182</v>
      </c>
      <c r="F187" s="52"/>
      <c r="G187" s="37">
        <v>97</v>
      </c>
      <c r="H187" s="41">
        <v>1</v>
      </c>
      <c r="I187" s="37" t="s">
        <v>22</v>
      </c>
      <c r="J187" s="41" t="s">
        <v>26</v>
      </c>
      <c r="K187" s="41" t="s">
        <v>22</v>
      </c>
      <c r="L187" s="19">
        <v>1230500</v>
      </c>
      <c r="M187" s="12">
        <v>1.68</v>
      </c>
      <c r="N187" s="18">
        <f>L187*M187</f>
        <v>2067240</v>
      </c>
      <c r="O187" s="32">
        <v>0.9</v>
      </c>
      <c r="P187" s="17">
        <v>1.034</v>
      </c>
      <c r="Q187" s="17">
        <f t="shared" ref="Q187:Q190" si="71">O187*P187</f>
        <v>0.93060000000000009</v>
      </c>
      <c r="R187" s="17">
        <v>1.034</v>
      </c>
      <c r="S187" s="16">
        <f t="shared" ref="S187:S190" si="72">ROUND(N187*Q187,2)</f>
        <v>1923773.54</v>
      </c>
    </row>
    <row r="188" spans="1:19" ht="15.75" x14ac:dyDescent="0.25">
      <c r="A188" s="51"/>
      <c r="B188" s="37">
        <f t="shared" ref="B188:B190" si="73">B187+1</f>
        <v>142</v>
      </c>
      <c r="C188" s="54"/>
      <c r="D188" s="41" t="s">
        <v>19</v>
      </c>
      <c r="E188" s="41" t="s">
        <v>183</v>
      </c>
      <c r="F188" s="52"/>
      <c r="G188" s="37">
        <v>118</v>
      </c>
      <c r="H188" s="41">
        <v>2</v>
      </c>
      <c r="I188" s="37" t="s">
        <v>26</v>
      </c>
      <c r="J188" s="41" t="s">
        <v>26</v>
      </c>
      <c r="K188" s="41" t="s">
        <v>26</v>
      </c>
      <c r="L188" s="19">
        <v>1230500</v>
      </c>
      <c r="M188" s="12">
        <v>1.68</v>
      </c>
      <c r="N188" s="18">
        <f>L188*M188</f>
        <v>2067240</v>
      </c>
      <c r="O188" s="32">
        <v>1</v>
      </c>
      <c r="P188" s="17">
        <v>1.0369999999999999</v>
      </c>
      <c r="Q188" s="17">
        <f t="shared" si="71"/>
        <v>1.0369999999999999</v>
      </c>
      <c r="R188" s="17">
        <v>1.0369999999999999</v>
      </c>
      <c r="S188" s="16">
        <f t="shared" si="72"/>
        <v>2143727.88</v>
      </c>
    </row>
    <row r="189" spans="1:19" ht="15.75" x14ac:dyDescent="0.25">
      <c r="A189" s="51"/>
      <c r="B189" s="37">
        <f t="shared" si="73"/>
        <v>143</v>
      </c>
      <c r="C189" s="54"/>
      <c r="D189" s="41" t="s">
        <v>19</v>
      </c>
      <c r="E189" s="41" t="s">
        <v>184</v>
      </c>
      <c r="F189" s="52"/>
      <c r="G189" s="37">
        <v>39</v>
      </c>
      <c r="H189" s="41">
        <v>0</v>
      </c>
      <c r="I189" s="37" t="s">
        <v>22</v>
      </c>
      <c r="J189" s="41" t="s">
        <v>26</v>
      </c>
      <c r="K189" s="41" t="s">
        <v>22</v>
      </c>
      <c r="L189" s="19">
        <v>1230500</v>
      </c>
      <c r="M189" s="12">
        <v>1.68</v>
      </c>
      <c r="N189" s="18">
        <f>L189*M189</f>
        <v>2067240</v>
      </c>
      <c r="O189" s="32">
        <v>0.75</v>
      </c>
      <c r="P189" s="17">
        <v>1</v>
      </c>
      <c r="Q189" s="17">
        <f t="shared" si="71"/>
        <v>0.75</v>
      </c>
      <c r="R189" s="17">
        <v>1</v>
      </c>
      <c r="S189" s="16">
        <f t="shared" si="72"/>
        <v>1550430</v>
      </c>
    </row>
    <row r="190" spans="1:19" ht="15.75" x14ac:dyDescent="0.25">
      <c r="A190" s="51"/>
      <c r="B190" s="37">
        <f t="shared" si="73"/>
        <v>144</v>
      </c>
      <c r="C190" s="54"/>
      <c r="D190" s="41" t="s">
        <v>19</v>
      </c>
      <c r="E190" s="41" t="s">
        <v>185</v>
      </c>
      <c r="F190" s="52"/>
      <c r="G190" s="37">
        <v>38</v>
      </c>
      <c r="H190" s="41">
        <v>2</v>
      </c>
      <c r="I190" s="37" t="s">
        <v>26</v>
      </c>
      <c r="J190" s="41" t="s">
        <v>26</v>
      </c>
      <c r="K190" s="41" t="s">
        <v>26</v>
      </c>
      <c r="L190" s="19">
        <v>1230500</v>
      </c>
      <c r="M190" s="12">
        <v>1.68</v>
      </c>
      <c r="N190" s="18">
        <f>L190*M190</f>
        <v>2067240</v>
      </c>
      <c r="O190" s="32">
        <v>1</v>
      </c>
      <c r="P190" s="17">
        <v>1.012</v>
      </c>
      <c r="Q190" s="17">
        <f t="shared" si="71"/>
        <v>1.012</v>
      </c>
      <c r="R190" s="17">
        <v>1.012</v>
      </c>
      <c r="S190" s="16">
        <f t="shared" si="72"/>
        <v>2092046.88</v>
      </c>
    </row>
    <row r="191" spans="1:19" ht="15.6" customHeight="1" x14ac:dyDescent="0.25">
      <c r="A191" s="51">
        <v>19</v>
      </c>
      <c r="B191" s="37"/>
      <c r="C191" s="51" t="s">
        <v>186</v>
      </c>
      <c r="D191" s="41"/>
      <c r="E191" s="9" t="s">
        <v>18</v>
      </c>
      <c r="F191" s="38"/>
      <c r="G191" s="37"/>
      <c r="H191" s="41"/>
      <c r="I191" s="10"/>
      <c r="J191" s="9"/>
      <c r="K191" s="9"/>
      <c r="L191" s="21"/>
      <c r="M191" s="12"/>
      <c r="N191" s="22">
        <f>N192+N199</f>
        <v>37210320</v>
      </c>
      <c r="O191" s="32"/>
      <c r="P191" s="12"/>
      <c r="Q191" s="12"/>
      <c r="R191" s="12"/>
      <c r="S191" s="22">
        <f>S192+S199</f>
        <v>29956788.289999999</v>
      </c>
    </row>
    <row r="192" spans="1:19" ht="15.75" x14ac:dyDescent="0.25">
      <c r="A192" s="51"/>
      <c r="B192" s="37"/>
      <c r="C192" s="51"/>
      <c r="D192" s="41"/>
      <c r="E192" s="41" t="s">
        <v>18</v>
      </c>
      <c r="F192" s="52" t="s">
        <v>21</v>
      </c>
      <c r="G192" s="37"/>
      <c r="H192" s="41"/>
      <c r="I192" s="37"/>
      <c r="J192" s="41"/>
      <c r="K192" s="41"/>
      <c r="L192" s="21"/>
      <c r="M192" s="12"/>
      <c r="N192" s="22">
        <f>SUM(N193:N198)</f>
        <v>12403440</v>
      </c>
      <c r="O192" s="32"/>
      <c r="P192" s="12"/>
      <c r="Q192" s="12"/>
      <c r="R192" s="12"/>
      <c r="S192" s="22">
        <f>SUM(S193:S198)</f>
        <v>7241541.7199999997</v>
      </c>
    </row>
    <row r="193" spans="1:19" ht="15.75" x14ac:dyDescent="0.25">
      <c r="A193" s="51"/>
      <c r="B193" s="37">
        <f>B190+1</f>
        <v>145</v>
      </c>
      <c r="C193" s="51"/>
      <c r="D193" s="41" t="s">
        <v>19</v>
      </c>
      <c r="E193" s="41" t="s">
        <v>187</v>
      </c>
      <c r="F193" s="52"/>
      <c r="G193" s="37">
        <v>4</v>
      </c>
      <c r="H193" s="41">
        <v>0</v>
      </c>
      <c r="I193" s="37" t="s">
        <v>22</v>
      </c>
      <c r="J193" s="41" t="s">
        <v>22</v>
      </c>
      <c r="K193" s="41" t="s">
        <v>22</v>
      </c>
      <c r="L193" s="19">
        <v>1230500</v>
      </c>
      <c r="M193" s="12">
        <v>1.68</v>
      </c>
      <c r="N193" s="18">
        <f t="shared" ref="N193:N198" si="74">L193*M193</f>
        <v>2067240</v>
      </c>
      <c r="O193" s="32">
        <v>0.5</v>
      </c>
      <c r="P193" s="17">
        <v>1</v>
      </c>
      <c r="Q193" s="17">
        <f t="shared" ref="Q193:Q198" si="75">O193*P193</f>
        <v>0.5</v>
      </c>
      <c r="R193" s="17">
        <v>1</v>
      </c>
      <c r="S193" s="16">
        <f t="shared" ref="S193:S198" si="76">ROUND(N193*Q193,2)</f>
        <v>1033620</v>
      </c>
    </row>
    <row r="194" spans="1:19" ht="15.75" x14ac:dyDescent="0.25">
      <c r="A194" s="51"/>
      <c r="B194" s="37">
        <f t="shared" ref="B194" si="77">B193+1</f>
        <v>146</v>
      </c>
      <c r="C194" s="51"/>
      <c r="D194" s="41" t="s">
        <v>19</v>
      </c>
      <c r="E194" s="41" t="s">
        <v>188</v>
      </c>
      <c r="F194" s="52"/>
      <c r="G194" s="37">
        <v>5</v>
      </c>
      <c r="H194" s="41">
        <v>0</v>
      </c>
      <c r="I194" s="37" t="s">
        <v>22</v>
      </c>
      <c r="J194" s="41" t="s">
        <v>22</v>
      </c>
      <c r="K194" s="41" t="s">
        <v>22</v>
      </c>
      <c r="L194" s="19">
        <v>1230500</v>
      </c>
      <c r="M194" s="12">
        <v>1.68</v>
      </c>
      <c r="N194" s="18">
        <f t="shared" si="74"/>
        <v>2067240</v>
      </c>
      <c r="O194" s="32">
        <v>0.5</v>
      </c>
      <c r="P194" s="17">
        <v>1</v>
      </c>
      <c r="Q194" s="17">
        <f t="shared" si="75"/>
        <v>0.5</v>
      </c>
      <c r="R194" s="17">
        <v>1</v>
      </c>
      <c r="S194" s="16">
        <f t="shared" si="76"/>
        <v>1033620</v>
      </c>
    </row>
    <row r="195" spans="1:19" ht="15.75" x14ac:dyDescent="0.25">
      <c r="A195" s="51"/>
      <c r="B195" s="37">
        <f>B194+1</f>
        <v>147</v>
      </c>
      <c r="C195" s="51"/>
      <c r="D195" s="41" t="s">
        <v>19</v>
      </c>
      <c r="E195" s="41" t="s">
        <v>189</v>
      </c>
      <c r="F195" s="52"/>
      <c r="G195" s="37">
        <v>10</v>
      </c>
      <c r="H195" s="41">
        <v>1</v>
      </c>
      <c r="I195" s="37" t="s">
        <v>22</v>
      </c>
      <c r="J195" s="41" t="s">
        <v>22</v>
      </c>
      <c r="K195" s="41" t="s">
        <v>26</v>
      </c>
      <c r="L195" s="19">
        <v>1230500</v>
      </c>
      <c r="M195" s="12">
        <v>1.68</v>
      </c>
      <c r="N195" s="18">
        <f t="shared" si="74"/>
        <v>2067240</v>
      </c>
      <c r="O195" s="32">
        <v>0.75</v>
      </c>
      <c r="P195" s="17">
        <v>1.004</v>
      </c>
      <c r="Q195" s="17">
        <f t="shared" si="75"/>
        <v>0.753</v>
      </c>
      <c r="R195" s="17">
        <v>1.004</v>
      </c>
      <c r="S195" s="16">
        <f t="shared" si="76"/>
        <v>1556631.72</v>
      </c>
    </row>
    <row r="196" spans="1:19" ht="15.75" x14ac:dyDescent="0.25">
      <c r="A196" s="51"/>
      <c r="B196" s="37">
        <f t="shared" ref="B196:B198" si="78">B195+1</f>
        <v>148</v>
      </c>
      <c r="C196" s="51"/>
      <c r="D196" s="41" t="s">
        <v>19</v>
      </c>
      <c r="E196" s="41" t="s">
        <v>190</v>
      </c>
      <c r="F196" s="52"/>
      <c r="G196" s="37">
        <v>8</v>
      </c>
      <c r="H196" s="41">
        <v>0</v>
      </c>
      <c r="I196" s="37" t="s">
        <v>22</v>
      </c>
      <c r="J196" s="41" t="s">
        <v>22</v>
      </c>
      <c r="K196" s="41" t="s">
        <v>22</v>
      </c>
      <c r="L196" s="19">
        <v>1230500</v>
      </c>
      <c r="M196" s="12">
        <v>1.68</v>
      </c>
      <c r="N196" s="18">
        <f t="shared" si="74"/>
        <v>2067240</v>
      </c>
      <c r="O196" s="32">
        <v>0.5</v>
      </c>
      <c r="P196" s="17">
        <v>1</v>
      </c>
      <c r="Q196" s="17">
        <f t="shared" si="75"/>
        <v>0.5</v>
      </c>
      <c r="R196" s="17">
        <v>1</v>
      </c>
      <c r="S196" s="16">
        <f t="shared" si="76"/>
        <v>1033620</v>
      </c>
    </row>
    <row r="197" spans="1:19" ht="15.75" x14ac:dyDescent="0.25">
      <c r="A197" s="51"/>
      <c r="B197" s="37">
        <f t="shared" si="78"/>
        <v>149</v>
      </c>
      <c r="C197" s="51"/>
      <c r="D197" s="41" t="s">
        <v>19</v>
      </c>
      <c r="E197" s="41" t="s">
        <v>191</v>
      </c>
      <c r="F197" s="52"/>
      <c r="G197" s="35">
        <v>0</v>
      </c>
      <c r="H197" s="41">
        <v>1</v>
      </c>
      <c r="I197" s="37" t="s">
        <v>22</v>
      </c>
      <c r="J197" s="41" t="s">
        <v>22</v>
      </c>
      <c r="K197" s="41" t="s">
        <v>26</v>
      </c>
      <c r="L197" s="19">
        <v>1230500</v>
      </c>
      <c r="M197" s="12">
        <v>1.68</v>
      </c>
      <c r="N197" s="18">
        <f t="shared" si="74"/>
        <v>2067240</v>
      </c>
      <c r="O197" s="32">
        <v>0.75</v>
      </c>
      <c r="P197" s="17">
        <v>1</v>
      </c>
      <c r="Q197" s="17">
        <f t="shared" si="75"/>
        <v>0.75</v>
      </c>
      <c r="R197" s="17">
        <v>1</v>
      </c>
      <c r="S197" s="16">
        <f t="shared" si="76"/>
        <v>1550430</v>
      </c>
    </row>
    <row r="198" spans="1:19" ht="15.75" x14ac:dyDescent="0.25">
      <c r="A198" s="51"/>
      <c r="B198" s="37">
        <f t="shared" si="78"/>
        <v>150</v>
      </c>
      <c r="C198" s="51"/>
      <c r="D198" s="41" t="s">
        <v>19</v>
      </c>
      <c r="E198" s="41" t="s">
        <v>192</v>
      </c>
      <c r="F198" s="52"/>
      <c r="G198" s="37">
        <v>1</v>
      </c>
      <c r="H198" s="41">
        <v>0</v>
      </c>
      <c r="I198" s="37" t="s">
        <v>22</v>
      </c>
      <c r="J198" s="41" t="s">
        <v>22</v>
      </c>
      <c r="K198" s="41" t="s">
        <v>22</v>
      </c>
      <c r="L198" s="19">
        <v>1230500</v>
      </c>
      <c r="M198" s="12">
        <v>1.68</v>
      </c>
      <c r="N198" s="18">
        <f t="shared" si="74"/>
        <v>2067240</v>
      </c>
      <c r="O198" s="32">
        <v>0.5</v>
      </c>
      <c r="P198" s="17">
        <v>1</v>
      </c>
      <c r="Q198" s="17">
        <f t="shared" si="75"/>
        <v>0.5</v>
      </c>
      <c r="R198" s="17">
        <v>1</v>
      </c>
      <c r="S198" s="16">
        <f t="shared" si="76"/>
        <v>1033620</v>
      </c>
    </row>
    <row r="199" spans="1:19" ht="15.75" x14ac:dyDescent="0.25">
      <c r="A199" s="51"/>
      <c r="B199" s="37"/>
      <c r="C199" s="51"/>
      <c r="D199" s="41"/>
      <c r="E199" s="41" t="s">
        <v>18</v>
      </c>
      <c r="F199" s="52" t="s">
        <v>25</v>
      </c>
      <c r="G199" s="37"/>
      <c r="H199" s="37"/>
      <c r="I199" s="37"/>
      <c r="J199" s="41"/>
      <c r="K199" s="41"/>
      <c r="L199" s="21"/>
      <c r="M199" s="12"/>
      <c r="N199" s="22">
        <f>SUM(N200:N211)</f>
        <v>24806880</v>
      </c>
      <c r="O199" s="32"/>
      <c r="P199" s="12"/>
      <c r="Q199" s="12"/>
      <c r="R199" s="12"/>
      <c r="S199" s="22">
        <f>SUM(S200:S211)</f>
        <v>22715246.57</v>
      </c>
    </row>
    <row r="200" spans="1:19" ht="15.75" x14ac:dyDescent="0.25">
      <c r="A200" s="51"/>
      <c r="B200" s="37">
        <f>B198+1</f>
        <v>151</v>
      </c>
      <c r="C200" s="51"/>
      <c r="D200" s="41" t="s">
        <v>19</v>
      </c>
      <c r="E200" s="41" t="s">
        <v>193</v>
      </c>
      <c r="F200" s="52"/>
      <c r="G200" s="37">
        <v>14</v>
      </c>
      <c r="H200" s="41">
        <v>1</v>
      </c>
      <c r="I200" s="37" t="s">
        <v>22</v>
      </c>
      <c r="J200" s="41" t="s">
        <v>26</v>
      </c>
      <c r="K200" s="41" t="s">
        <v>22</v>
      </c>
      <c r="L200" s="19">
        <v>1230500</v>
      </c>
      <c r="M200" s="12">
        <v>1.68</v>
      </c>
      <c r="N200" s="18">
        <f t="shared" ref="N200:N211" si="79">L200*M200</f>
        <v>2067240</v>
      </c>
      <c r="O200" s="32">
        <v>0.9</v>
      </c>
      <c r="P200" s="17">
        <v>1.0049999999999999</v>
      </c>
      <c r="Q200" s="17">
        <f t="shared" ref="Q200:Q211" si="80">O200*P200</f>
        <v>0.90449999999999997</v>
      </c>
      <c r="R200" s="17">
        <v>1.0049999999999999</v>
      </c>
      <c r="S200" s="16">
        <f t="shared" ref="S200:S211" si="81">ROUND(N200*Q200,2)</f>
        <v>1869818.58</v>
      </c>
    </row>
    <row r="201" spans="1:19" ht="15.75" x14ac:dyDescent="0.25">
      <c r="A201" s="51"/>
      <c r="B201" s="37">
        <f>B200+1</f>
        <v>152</v>
      </c>
      <c r="C201" s="51"/>
      <c r="D201" s="41" t="s">
        <v>19</v>
      </c>
      <c r="E201" s="41" t="s">
        <v>194</v>
      </c>
      <c r="F201" s="52"/>
      <c r="G201" s="37">
        <v>18</v>
      </c>
      <c r="H201" s="41">
        <v>0</v>
      </c>
      <c r="I201" s="37" t="s">
        <v>22</v>
      </c>
      <c r="J201" s="41" t="s">
        <v>26</v>
      </c>
      <c r="K201" s="41" t="s">
        <v>22</v>
      </c>
      <c r="L201" s="19">
        <v>1230500</v>
      </c>
      <c r="M201" s="12">
        <v>1.68</v>
      </c>
      <c r="N201" s="18">
        <f t="shared" si="79"/>
        <v>2067240</v>
      </c>
      <c r="O201" s="32">
        <v>0.75</v>
      </c>
      <c r="P201" s="17">
        <v>1</v>
      </c>
      <c r="Q201" s="17">
        <f t="shared" si="80"/>
        <v>0.75</v>
      </c>
      <c r="R201" s="17">
        <v>1</v>
      </c>
      <c r="S201" s="16">
        <f t="shared" si="81"/>
        <v>1550430</v>
      </c>
    </row>
    <row r="202" spans="1:19" ht="15.75" x14ac:dyDescent="0.25">
      <c r="A202" s="51"/>
      <c r="B202" s="37">
        <f t="shared" ref="B202:B210" si="82">B201+1</f>
        <v>153</v>
      </c>
      <c r="C202" s="51"/>
      <c r="D202" s="41" t="s">
        <v>19</v>
      </c>
      <c r="E202" s="41" t="s">
        <v>195</v>
      </c>
      <c r="F202" s="52"/>
      <c r="G202" s="37">
        <v>15</v>
      </c>
      <c r="H202" s="41">
        <v>1</v>
      </c>
      <c r="I202" s="37" t="s">
        <v>22</v>
      </c>
      <c r="J202" s="41" t="s">
        <v>26</v>
      </c>
      <c r="K202" s="41" t="s">
        <v>22</v>
      </c>
      <c r="L202" s="19">
        <v>1230500</v>
      </c>
      <c r="M202" s="12">
        <v>1.68</v>
      </c>
      <c r="N202" s="18">
        <f t="shared" si="79"/>
        <v>2067240</v>
      </c>
      <c r="O202" s="32">
        <v>0.9</v>
      </c>
      <c r="P202" s="17">
        <v>1.0049999999999999</v>
      </c>
      <c r="Q202" s="17">
        <f t="shared" si="80"/>
        <v>0.90449999999999997</v>
      </c>
      <c r="R202" s="17">
        <v>1.0049999999999999</v>
      </c>
      <c r="S202" s="16">
        <f t="shared" si="81"/>
        <v>1869818.58</v>
      </c>
    </row>
    <row r="203" spans="1:19" ht="15.75" x14ac:dyDescent="0.25">
      <c r="A203" s="51"/>
      <c r="B203" s="37">
        <f t="shared" si="82"/>
        <v>154</v>
      </c>
      <c r="C203" s="51"/>
      <c r="D203" s="41" t="s">
        <v>19</v>
      </c>
      <c r="E203" s="41" t="s">
        <v>196</v>
      </c>
      <c r="F203" s="52"/>
      <c r="G203" s="37">
        <v>29</v>
      </c>
      <c r="H203" s="41">
        <v>1</v>
      </c>
      <c r="I203" s="37" t="s">
        <v>22</v>
      </c>
      <c r="J203" s="41" t="s">
        <v>26</v>
      </c>
      <c r="K203" s="41" t="s">
        <v>22</v>
      </c>
      <c r="L203" s="19">
        <v>1230500</v>
      </c>
      <c r="M203" s="12">
        <v>1.68</v>
      </c>
      <c r="N203" s="18">
        <f t="shared" si="79"/>
        <v>2067240</v>
      </c>
      <c r="O203" s="32">
        <v>0.9</v>
      </c>
      <c r="P203" s="17">
        <v>1.01</v>
      </c>
      <c r="Q203" s="17">
        <f t="shared" si="80"/>
        <v>0.90900000000000003</v>
      </c>
      <c r="R203" s="17">
        <v>1.01</v>
      </c>
      <c r="S203" s="16">
        <f t="shared" si="81"/>
        <v>1879121.16</v>
      </c>
    </row>
    <row r="204" spans="1:19" ht="15.75" x14ac:dyDescent="0.25">
      <c r="A204" s="51"/>
      <c r="B204" s="37">
        <f t="shared" si="82"/>
        <v>155</v>
      </c>
      <c r="C204" s="51"/>
      <c r="D204" s="41" t="s">
        <v>19</v>
      </c>
      <c r="E204" s="41" t="s">
        <v>197</v>
      </c>
      <c r="F204" s="52"/>
      <c r="G204" s="37">
        <v>65</v>
      </c>
      <c r="H204" s="41">
        <v>2</v>
      </c>
      <c r="I204" s="37" t="s">
        <v>26</v>
      </c>
      <c r="J204" s="41" t="s">
        <v>26</v>
      </c>
      <c r="K204" s="41" t="s">
        <v>26</v>
      </c>
      <c r="L204" s="19">
        <v>1230500</v>
      </c>
      <c r="M204" s="12">
        <v>1.68</v>
      </c>
      <c r="N204" s="18">
        <f t="shared" si="79"/>
        <v>2067240</v>
      </c>
      <c r="O204" s="32">
        <v>1</v>
      </c>
      <c r="P204" s="17">
        <v>1.02</v>
      </c>
      <c r="Q204" s="17">
        <f t="shared" si="80"/>
        <v>1.02</v>
      </c>
      <c r="R204" s="17">
        <v>1.02</v>
      </c>
      <c r="S204" s="16">
        <f t="shared" si="81"/>
        <v>2108584.7999999998</v>
      </c>
    </row>
    <row r="205" spans="1:19" ht="15.75" x14ac:dyDescent="0.25">
      <c r="A205" s="51"/>
      <c r="B205" s="37">
        <f t="shared" si="82"/>
        <v>156</v>
      </c>
      <c r="C205" s="51"/>
      <c r="D205" s="41" t="s">
        <v>19</v>
      </c>
      <c r="E205" s="41" t="s">
        <v>198</v>
      </c>
      <c r="F205" s="52"/>
      <c r="G205" s="37">
        <v>35</v>
      </c>
      <c r="H205" s="41">
        <v>1</v>
      </c>
      <c r="I205" s="37" t="s">
        <v>22</v>
      </c>
      <c r="J205" s="41" t="s">
        <v>26</v>
      </c>
      <c r="K205" s="41" t="s">
        <v>22</v>
      </c>
      <c r="L205" s="19">
        <v>1230500</v>
      </c>
      <c r="M205" s="12">
        <v>1.68</v>
      </c>
      <c r="N205" s="18">
        <f t="shared" si="79"/>
        <v>2067240</v>
      </c>
      <c r="O205" s="32">
        <v>0.9</v>
      </c>
      <c r="P205" s="17">
        <v>1.012</v>
      </c>
      <c r="Q205" s="17">
        <f t="shared" si="80"/>
        <v>0.91080000000000005</v>
      </c>
      <c r="R205" s="17">
        <v>1.012</v>
      </c>
      <c r="S205" s="16">
        <f t="shared" si="81"/>
        <v>1882842.19</v>
      </c>
    </row>
    <row r="206" spans="1:19" ht="15.75" x14ac:dyDescent="0.25">
      <c r="A206" s="51"/>
      <c r="B206" s="37">
        <f t="shared" si="82"/>
        <v>157</v>
      </c>
      <c r="C206" s="51"/>
      <c r="D206" s="41" t="s">
        <v>19</v>
      </c>
      <c r="E206" s="41" t="s">
        <v>199</v>
      </c>
      <c r="F206" s="52"/>
      <c r="G206" s="37">
        <v>29</v>
      </c>
      <c r="H206" s="41">
        <v>1</v>
      </c>
      <c r="I206" s="37" t="s">
        <v>22</v>
      </c>
      <c r="J206" s="41" t="s">
        <v>26</v>
      </c>
      <c r="K206" s="41" t="s">
        <v>22</v>
      </c>
      <c r="L206" s="19">
        <v>1230500</v>
      </c>
      <c r="M206" s="12">
        <v>1.68</v>
      </c>
      <c r="N206" s="18">
        <f t="shared" si="79"/>
        <v>2067240</v>
      </c>
      <c r="O206" s="32">
        <v>0.9</v>
      </c>
      <c r="P206" s="17">
        <v>1.01</v>
      </c>
      <c r="Q206" s="17">
        <f t="shared" si="80"/>
        <v>0.90900000000000003</v>
      </c>
      <c r="R206" s="17">
        <v>1.01</v>
      </c>
      <c r="S206" s="16">
        <f t="shared" si="81"/>
        <v>1879121.16</v>
      </c>
    </row>
    <row r="207" spans="1:19" ht="15.75" x14ac:dyDescent="0.25">
      <c r="A207" s="51"/>
      <c r="B207" s="37">
        <f t="shared" si="82"/>
        <v>158</v>
      </c>
      <c r="C207" s="51"/>
      <c r="D207" s="41" t="s">
        <v>19</v>
      </c>
      <c r="E207" s="41" t="s">
        <v>200</v>
      </c>
      <c r="F207" s="52"/>
      <c r="G207" s="37">
        <v>53</v>
      </c>
      <c r="H207" s="41">
        <v>1</v>
      </c>
      <c r="I207" s="37" t="s">
        <v>22</v>
      </c>
      <c r="J207" s="41" t="s">
        <v>26</v>
      </c>
      <c r="K207" s="41" t="s">
        <v>22</v>
      </c>
      <c r="L207" s="19">
        <v>1230500</v>
      </c>
      <c r="M207" s="12">
        <v>1.68</v>
      </c>
      <c r="N207" s="18">
        <f t="shared" si="79"/>
        <v>2067240</v>
      </c>
      <c r="O207" s="32">
        <v>0.9</v>
      </c>
      <c r="P207" s="17">
        <v>1.0189999999999999</v>
      </c>
      <c r="Q207" s="17">
        <f t="shared" si="80"/>
        <v>0.91709999999999992</v>
      </c>
      <c r="R207" s="17">
        <v>1.0189999999999999</v>
      </c>
      <c r="S207" s="16">
        <f t="shared" si="81"/>
        <v>1895865.8</v>
      </c>
    </row>
    <row r="208" spans="1:19" ht="15.75" x14ac:dyDescent="0.25">
      <c r="A208" s="51"/>
      <c r="B208" s="37">
        <f t="shared" si="82"/>
        <v>159</v>
      </c>
      <c r="C208" s="51"/>
      <c r="D208" s="41" t="s">
        <v>19</v>
      </c>
      <c r="E208" s="41" t="s">
        <v>201</v>
      </c>
      <c r="F208" s="52"/>
      <c r="G208" s="37">
        <v>32</v>
      </c>
      <c r="H208" s="41">
        <v>1</v>
      </c>
      <c r="I208" s="37" t="s">
        <v>22</v>
      </c>
      <c r="J208" s="41" t="s">
        <v>26</v>
      </c>
      <c r="K208" s="41" t="s">
        <v>22</v>
      </c>
      <c r="L208" s="19">
        <v>1230500</v>
      </c>
      <c r="M208" s="12">
        <v>1.68</v>
      </c>
      <c r="N208" s="18">
        <f t="shared" si="79"/>
        <v>2067240</v>
      </c>
      <c r="O208" s="32">
        <v>0.9</v>
      </c>
      <c r="P208" s="17">
        <v>1.0109999999999999</v>
      </c>
      <c r="Q208" s="17">
        <f t="shared" si="80"/>
        <v>0.90989999999999993</v>
      </c>
      <c r="R208" s="17">
        <v>1.0109999999999999</v>
      </c>
      <c r="S208" s="16">
        <f t="shared" si="81"/>
        <v>1880981.68</v>
      </c>
    </row>
    <row r="209" spans="1:19" ht="15.75" x14ac:dyDescent="0.25">
      <c r="A209" s="51"/>
      <c r="B209" s="37">
        <f t="shared" si="82"/>
        <v>160</v>
      </c>
      <c r="C209" s="51"/>
      <c r="D209" s="41" t="s">
        <v>19</v>
      </c>
      <c r="E209" s="41" t="s">
        <v>202</v>
      </c>
      <c r="F209" s="52"/>
      <c r="G209" s="37">
        <v>67</v>
      </c>
      <c r="H209" s="41">
        <v>2</v>
      </c>
      <c r="I209" s="37" t="s">
        <v>26</v>
      </c>
      <c r="J209" s="41" t="s">
        <v>26</v>
      </c>
      <c r="K209" s="41" t="s">
        <v>26</v>
      </c>
      <c r="L209" s="19">
        <v>1230500</v>
      </c>
      <c r="M209" s="12">
        <v>1.68</v>
      </c>
      <c r="N209" s="18">
        <f t="shared" si="79"/>
        <v>2067240</v>
      </c>
      <c r="O209" s="32">
        <v>1</v>
      </c>
      <c r="P209" s="17">
        <v>1.0209999999999999</v>
      </c>
      <c r="Q209" s="17">
        <f t="shared" si="80"/>
        <v>1.0209999999999999</v>
      </c>
      <c r="R209" s="17">
        <v>1.0209999999999999</v>
      </c>
      <c r="S209" s="16">
        <f t="shared" si="81"/>
        <v>2110652.04</v>
      </c>
    </row>
    <row r="210" spans="1:19" ht="15.75" x14ac:dyDescent="0.25">
      <c r="A210" s="51"/>
      <c r="B210" s="37">
        <f t="shared" si="82"/>
        <v>161</v>
      </c>
      <c r="C210" s="51"/>
      <c r="D210" s="41" t="s">
        <v>19</v>
      </c>
      <c r="E210" s="41" t="s">
        <v>203</v>
      </c>
      <c r="F210" s="52"/>
      <c r="G210" s="37">
        <v>79</v>
      </c>
      <c r="H210" s="41">
        <v>1</v>
      </c>
      <c r="I210" s="37" t="s">
        <v>22</v>
      </c>
      <c r="J210" s="41" t="s">
        <v>26</v>
      </c>
      <c r="K210" s="41" t="s">
        <v>22</v>
      </c>
      <c r="L210" s="19">
        <v>1230500</v>
      </c>
      <c r="M210" s="12">
        <v>1.68</v>
      </c>
      <c r="N210" s="18">
        <f t="shared" si="79"/>
        <v>2067240</v>
      </c>
      <c r="O210" s="32">
        <v>0.9</v>
      </c>
      <c r="P210" s="17">
        <v>1.028</v>
      </c>
      <c r="Q210" s="17">
        <f t="shared" si="80"/>
        <v>0.92520000000000002</v>
      </c>
      <c r="R210" s="17">
        <v>1.028</v>
      </c>
      <c r="S210" s="16">
        <f t="shared" si="81"/>
        <v>1912610.45</v>
      </c>
    </row>
    <row r="211" spans="1:19" ht="15.75" x14ac:dyDescent="0.25">
      <c r="A211" s="51"/>
      <c r="B211" s="37">
        <f>B210+1</f>
        <v>162</v>
      </c>
      <c r="C211" s="51"/>
      <c r="D211" s="41" t="s">
        <v>19</v>
      </c>
      <c r="E211" s="41" t="s">
        <v>204</v>
      </c>
      <c r="F211" s="52"/>
      <c r="G211" s="37">
        <v>23</v>
      </c>
      <c r="H211" s="41">
        <v>1</v>
      </c>
      <c r="I211" s="37" t="s">
        <v>22</v>
      </c>
      <c r="J211" s="41" t="s">
        <v>26</v>
      </c>
      <c r="K211" s="41" t="s">
        <v>22</v>
      </c>
      <c r="L211" s="19">
        <v>1230500</v>
      </c>
      <c r="M211" s="12">
        <v>1.68</v>
      </c>
      <c r="N211" s="18">
        <f t="shared" si="79"/>
        <v>2067240</v>
      </c>
      <c r="O211" s="32">
        <v>0.9</v>
      </c>
      <c r="P211" s="17">
        <v>1.008</v>
      </c>
      <c r="Q211" s="17">
        <f t="shared" si="80"/>
        <v>0.90720000000000001</v>
      </c>
      <c r="R211" s="17">
        <v>1.008</v>
      </c>
      <c r="S211" s="16">
        <f t="shared" si="81"/>
        <v>1875400.13</v>
      </c>
    </row>
    <row r="212" spans="1:19" x14ac:dyDescent="0.25">
      <c r="S212" s="29">
        <f>SUM(S23,S24,S27,S30,S38,S48,S55,S56,S67,S89,S112,S119,S132,S150,S186,S191)+S9</f>
        <v>289465281.90999997</v>
      </c>
    </row>
    <row r="213" spans="1:19" ht="13.9" customHeight="1" x14ac:dyDescent="0.25"/>
  </sheetData>
  <autoFilter ref="A8:S212"/>
  <mergeCells count="65">
    <mergeCell ref="A5:S5"/>
    <mergeCell ref="F6:K6"/>
    <mergeCell ref="I2:K2"/>
    <mergeCell ref="N2:S2"/>
    <mergeCell ref="I4:K4"/>
    <mergeCell ref="N4:S4"/>
    <mergeCell ref="A9:A20"/>
    <mergeCell ref="C9:C22"/>
    <mergeCell ref="F11:F12"/>
    <mergeCell ref="F14:F20"/>
    <mergeCell ref="F21:F22"/>
    <mergeCell ref="A30:A37"/>
    <mergeCell ref="C30:C37"/>
    <mergeCell ref="F32:F33"/>
    <mergeCell ref="F35:F37"/>
    <mergeCell ref="A24:A26"/>
    <mergeCell ref="C24:C26"/>
    <mergeCell ref="F24:F26"/>
    <mergeCell ref="A27:A29"/>
    <mergeCell ref="C27:C29"/>
    <mergeCell ref="F27:F29"/>
    <mergeCell ref="A38:A47"/>
    <mergeCell ref="C38:C47"/>
    <mergeCell ref="F38:F47"/>
    <mergeCell ref="A48:A54"/>
    <mergeCell ref="C48:C54"/>
    <mergeCell ref="F50:F54"/>
    <mergeCell ref="A67:A88"/>
    <mergeCell ref="C67:C88"/>
    <mergeCell ref="F68:F71"/>
    <mergeCell ref="F72:F84"/>
    <mergeCell ref="A56:A66"/>
    <mergeCell ref="C56:C66"/>
    <mergeCell ref="F57:F62"/>
    <mergeCell ref="F63:F64"/>
    <mergeCell ref="F65:F66"/>
    <mergeCell ref="A89:A111"/>
    <mergeCell ref="C89:C111"/>
    <mergeCell ref="F90:F91"/>
    <mergeCell ref="F92:F106"/>
    <mergeCell ref="F107:F109"/>
    <mergeCell ref="F110:F111"/>
    <mergeCell ref="A112:A118"/>
    <mergeCell ref="C112:C118"/>
    <mergeCell ref="F112:F118"/>
    <mergeCell ref="A119:A131"/>
    <mergeCell ref="C119:C131"/>
    <mergeCell ref="F120:F122"/>
    <mergeCell ref="F123:F131"/>
    <mergeCell ref="N1:S1"/>
    <mergeCell ref="A191:A211"/>
    <mergeCell ref="C191:C211"/>
    <mergeCell ref="F192:F198"/>
    <mergeCell ref="F199:F211"/>
    <mergeCell ref="F184:F185"/>
    <mergeCell ref="A186:A190"/>
    <mergeCell ref="C186:C190"/>
    <mergeCell ref="F186:F190"/>
    <mergeCell ref="A132:A149"/>
    <mergeCell ref="C132:C149"/>
    <mergeCell ref="F135:F149"/>
    <mergeCell ref="A150:A185"/>
    <mergeCell ref="C150:C185"/>
    <mergeCell ref="F151:F158"/>
    <mergeCell ref="F159:F183"/>
  </mergeCells>
  <pageMargins left="0" right="0" top="0.35433070866141736" bottom="0.15748031496062992" header="0.11811023622047245" footer="0.11811023622047245"/>
  <pageSetup paperSize="9" scale="60" orientation="landscape" useFirstPageNumber="1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ФАП  (2024)</vt:lpstr>
      <vt:lpstr>'ФАП  (2024)'!Заголовки_для_печати</vt:lpstr>
      <vt:lpstr>'ФАП  (2024)'!Область_печати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2024-04-05T05:41:22Z</cp:lastPrinted>
  <dcterms:created xsi:type="dcterms:W3CDTF">2024-01-31T02:17:47Z</dcterms:created>
  <dcterms:modified xsi:type="dcterms:W3CDTF">2024-04-05T05:41:43Z</dcterms:modified>
</cp:coreProperties>
</file>